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F:\Website\Umbraco-  site map folders\Your Council\Strategies and Plans\Finance and IT\Budget Book (Medium Term Financial Strategy)\"/>
    </mc:Choice>
  </mc:AlternateContent>
  <xr:revisionPtr revIDLastSave="0" documentId="13_ncr:1_{E5DBC2FE-FC38-4EC9-BD0B-7023D93123A8}" xr6:coauthVersionLast="47" xr6:coauthVersionMax="47" xr10:uidLastSave="{00000000-0000-0000-0000-000000000000}"/>
  <workbookProtection workbookAlgorithmName="SHA-512" workbookHashValue="+gja35CIzer/Q55BlNnBemM82kOsilIgaVCOEbkXXia2NYitkvjifERj+rE9hhL/3viDukAJA/3vVbSe1W3wpg==" workbookSaltValue="7yoUd0r3qq8jDIDWenVTlg==" workbookSpinCount="100000" lockStructure="1"/>
  <bookViews>
    <workbookView xWindow="-120" yWindow="-120" windowWidth="29040" windowHeight="15840" activeTab="1" xr2:uid="{9F6710CF-CF53-4865-9F01-4F43C298B914}"/>
  </bookViews>
  <sheets>
    <sheet name="Statement of Revenue &amp; Capital" sheetId="1" r:id="rId1"/>
    <sheet name="Purpose and Intentions" sheetId="2" r:id="rId2"/>
  </sheets>
  <definedNames>
    <definedName name="_xlnm.Print_Area" localSheetId="1">'Purpose and Intentions'!$A$1:$C$56</definedName>
    <definedName name="_xlnm.Print_Area" localSheetId="0">'Statement of Revenue &amp; Capital'!$A$1:$AX$59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56" i="1" l="1"/>
  <c r="AT54" i="1"/>
  <c r="AR54" i="1"/>
  <c r="AQ54" i="1"/>
  <c r="AP54" i="1"/>
  <c r="AO54" i="1"/>
  <c r="AN54" i="1"/>
  <c r="AL54" i="1"/>
  <c r="AK54" i="1"/>
  <c r="AJ54" i="1"/>
  <c r="AH54" i="1"/>
  <c r="AG54" i="1"/>
  <c r="AE54" i="1"/>
  <c r="AD54" i="1"/>
  <c r="AC54" i="1"/>
  <c r="AF54" i="1" s="1"/>
  <c r="AA54" i="1"/>
  <c r="W54" i="1"/>
  <c r="V54" i="1"/>
  <c r="U54" i="1"/>
  <c r="T54" i="1"/>
  <c r="Q54" i="1"/>
  <c r="P54" i="1"/>
  <c r="O54" i="1"/>
  <c r="N54" i="1"/>
  <c r="L54" i="1"/>
  <c r="K54" i="1"/>
  <c r="J54" i="1"/>
  <c r="I54" i="1"/>
  <c r="H54" i="1"/>
  <c r="G54" i="1"/>
  <c r="E54" i="1"/>
  <c r="D54" i="1"/>
  <c r="C54" i="1"/>
  <c r="B54" i="1"/>
  <c r="AW53" i="1"/>
  <c r="AS53" i="1"/>
  <c r="AM53" i="1"/>
  <c r="AF53" i="1"/>
  <c r="AA53" i="1"/>
  <c r="X53" i="1"/>
  <c r="AB53" i="1" s="1"/>
  <c r="W53" i="1"/>
  <c r="S53" i="1"/>
  <c r="M53" i="1"/>
  <c r="AW52" i="1"/>
  <c r="AS52" i="1"/>
  <c r="AM52" i="1"/>
  <c r="AF52" i="1"/>
  <c r="AA52" i="1"/>
  <c r="W52" i="1"/>
  <c r="S52" i="1"/>
  <c r="M52" i="1"/>
  <c r="AW51" i="1"/>
  <c r="AS51" i="1"/>
  <c r="AM51" i="1"/>
  <c r="AF51" i="1"/>
  <c r="AA51" i="1"/>
  <c r="W51" i="1"/>
  <c r="S51" i="1"/>
  <c r="M51" i="1"/>
  <c r="AW50" i="1"/>
  <c r="AS50" i="1"/>
  <c r="AM50" i="1"/>
  <c r="AF50" i="1"/>
  <c r="AA50" i="1"/>
  <c r="W50" i="1"/>
  <c r="S50" i="1"/>
  <c r="M50" i="1"/>
  <c r="AV49" i="1"/>
  <c r="AV54" i="1" s="1"/>
  <c r="AU49" i="1"/>
  <c r="AW49" i="1" s="1"/>
  <c r="AS49" i="1"/>
  <c r="AI49" i="1"/>
  <c r="AI54" i="1" s="1"/>
  <c r="AF49" i="1"/>
  <c r="AA49" i="1"/>
  <c r="W49" i="1"/>
  <c r="S49" i="1"/>
  <c r="M49" i="1"/>
  <c r="AW48" i="1"/>
  <c r="AS48" i="1"/>
  <c r="AM48" i="1"/>
  <c r="AF48" i="1"/>
  <c r="AA48" i="1"/>
  <c r="W48" i="1"/>
  <c r="R48" i="1"/>
  <c r="S48" i="1" s="1"/>
  <c r="F48" i="1"/>
  <c r="F54" i="1" s="1"/>
  <c r="AA47" i="1"/>
  <c r="AA46" i="1"/>
  <c r="AV44" i="1"/>
  <c r="AU44" i="1"/>
  <c r="AT44" i="1"/>
  <c r="AR44" i="1"/>
  <c r="AQ44" i="1"/>
  <c r="AP44" i="1"/>
  <c r="AO44" i="1"/>
  <c r="AN44" i="1"/>
  <c r="AL44" i="1"/>
  <c r="AK44" i="1"/>
  <c r="AJ44" i="1"/>
  <c r="AH44" i="1"/>
  <c r="AG44" i="1"/>
  <c r="AE44" i="1"/>
  <c r="AD44" i="1"/>
  <c r="AC44" i="1"/>
  <c r="AA44" i="1"/>
  <c r="V44" i="1"/>
  <c r="U44" i="1"/>
  <c r="T44" i="1"/>
  <c r="R44" i="1"/>
  <c r="Q44" i="1"/>
  <c r="P44" i="1"/>
  <c r="O44" i="1"/>
  <c r="N44" i="1"/>
  <c r="L44" i="1"/>
  <c r="K44" i="1"/>
  <c r="J44" i="1"/>
  <c r="I44" i="1"/>
  <c r="H44" i="1"/>
  <c r="G44" i="1"/>
  <c r="F44" i="1"/>
  <c r="E44" i="1"/>
  <c r="D44" i="1"/>
  <c r="C44" i="1"/>
  <c r="B44" i="1"/>
  <c r="AW43" i="1"/>
  <c r="AS43" i="1"/>
  <c r="AM43" i="1"/>
  <c r="AF43" i="1"/>
  <c r="AA43" i="1"/>
  <c r="W43" i="1"/>
  <c r="S43" i="1"/>
  <c r="M43" i="1"/>
  <c r="AZ42" i="1"/>
  <c r="BA42" i="1" s="1"/>
  <c r="AW42" i="1"/>
  <c r="AS42" i="1"/>
  <c r="AM42" i="1"/>
  <c r="AF42" i="1"/>
  <c r="AA42" i="1"/>
  <c r="W42" i="1"/>
  <c r="S42" i="1"/>
  <c r="M42" i="1"/>
  <c r="AW41" i="1"/>
  <c r="AS41" i="1"/>
  <c r="AM41" i="1"/>
  <c r="AF41" i="1"/>
  <c r="AA41" i="1"/>
  <c r="W41" i="1"/>
  <c r="S41" i="1"/>
  <c r="M41" i="1"/>
  <c r="AW40" i="1"/>
  <c r="AS40" i="1"/>
  <c r="AI40" i="1"/>
  <c r="AI44" i="1" s="1"/>
  <c r="AF40" i="1"/>
  <c r="AA40" i="1"/>
  <c r="W40" i="1"/>
  <c r="S40" i="1"/>
  <c r="M40" i="1"/>
  <c r="AA39" i="1"/>
  <c r="AA38" i="1"/>
  <c r="AA37" i="1"/>
  <c r="AA35" i="1"/>
  <c r="AU33" i="1"/>
  <c r="AT33" i="1"/>
  <c r="AR33" i="1"/>
  <c r="AQ33" i="1"/>
  <c r="AP33" i="1"/>
  <c r="AO33" i="1"/>
  <c r="AN33" i="1"/>
  <c r="AL33" i="1"/>
  <c r="AK33" i="1"/>
  <c r="AJ33" i="1"/>
  <c r="AI33" i="1"/>
  <c r="AH33" i="1"/>
  <c r="AG33" i="1"/>
  <c r="AE33" i="1"/>
  <c r="AD33" i="1"/>
  <c r="AC33" i="1"/>
  <c r="AA33" i="1"/>
  <c r="V33" i="1"/>
  <c r="U33" i="1"/>
  <c r="T33" i="1"/>
  <c r="R33" i="1"/>
  <c r="Q33" i="1"/>
  <c r="P33" i="1"/>
  <c r="N33" i="1"/>
  <c r="L33" i="1"/>
  <c r="K33" i="1"/>
  <c r="J33" i="1"/>
  <c r="I33" i="1"/>
  <c r="H33" i="1"/>
  <c r="G33" i="1"/>
  <c r="F33" i="1"/>
  <c r="E33" i="1"/>
  <c r="D33" i="1"/>
  <c r="B33" i="1"/>
  <c r="AW32" i="1"/>
  <c r="AS32" i="1"/>
  <c r="AM32" i="1"/>
  <c r="AF32" i="1"/>
  <c r="AA32" i="1"/>
  <c r="W32" i="1"/>
  <c r="S32" i="1"/>
  <c r="X32" i="1" s="1"/>
  <c r="AB32" i="1" s="1"/>
  <c r="M32" i="1"/>
  <c r="AW31" i="1"/>
  <c r="AS31" i="1"/>
  <c r="AM31" i="1"/>
  <c r="AF31" i="1"/>
  <c r="AA31" i="1"/>
  <c r="W31" i="1"/>
  <c r="S31" i="1"/>
  <c r="M31" i="1"/>
  <c r="AW30" i="1"/>
  <c r="AS30" i="1"/>
  <c r="AM30" i="1"/>
  <c r="AF30" i="1"/>
  <c r="AA30" i="1"/>
  <c r="W30" i="1"/>
  <c r="S30" i="1"/>
  <c r="X30" i="1" s="1"/>
  <c r="AB30" i="1" s="1"/>
  <c r="M30" i="1"/>
  <c r="AV29" i="1"/>
  <c r="AW29" i="1" s="1"/>
  <c r="AS29" i="1"/>
  <c r="AM29" i="1"/>
  <c r="AF29" i="1"/>
  <c r="AA29" i="1"/>
  <c r="W29" i="1"/>
  <c r="S29" i="1"/>
  <c r="M29" i="1"/>
  <c r="AV28" i="1"/>
  <c r="AV33" i="1" s="1"/>
  <c r="AS28" i="1"/>
  <c r="AM28" i="1"/>
  <c r="AF28" i="1"/>
  <c r="AA28" i="1"/>
  <c r="W28" i="1"/>
  <c r="S28" i="1"/>
  <c r="X28" i="1" s="1"/>
  <c r="AB28" i="1" s="1"/>
  <c r="M28" i="1"/>
  <c r="D28" i="1"/>
  <c r="AW27" i="1"/>
  <c r="AS27" i="1"/>
  <c r="AM27" i="1"/>
  <c r="AM33" i="1" s="1"/>
  <c r="AF27" i="1"/>
  <c r="AA27" i="1"/>
  <c r="W27" i="1"/>
  <c r="O27" i="1"/>
  <c r="O33" i="1" s="1"/>
  <c r="C27" i="1"/>
  <c r="M27" i="1" s="1"/>
  <c r="AA26" i="1"/>
  <c r="AA25" i="1"/>
  <c r="AV23" i="1"/>
  <c r="AU23" i="1"/>
  <c r="AT23" i="1"/>
  <c r="AR23" i="1"/>
  <c r="AR35" i="1" s="1"/>
  <c r="AR56" i="1" s="1"/>
  <c r="AQ23" i="1"/>
  <c r="AQ35" i="1" s="1"/>
  <c r="AP23" i="1"/>
  <c r="AP35" i="1" s="1"/>
  <c r="AO23" i="1"/>
  <c r="AO35" i="1" s="1"/>
  <c r="AO56" i="1" s="1"/>
  <c r="AN23" i="1"/>
  <c r="AN35" i="1" s="1"/>
  <c r="AN56" i="1" s="1"/>
  <c r="AL23" i="1"/>
  <c r="AK23" i="1"/>
  <c r="AJ23" i="1"/>
  <c r="AH23" i="1"/>
  <c r="AH35" i="1" s="1"/>
  <c r="AG23" i="1"/>
  <c r="AG35" i="1" s="1"/>
  <c r="AG56" i="1" s="1"/>
  <c r="AE23" i="1"/>
  <c r="AE35" i="1" s="1"/>
  <c r="AE56" i="1" s="1"/>
  <c r="AD23" i="1"/>
  <c r="AD35" i="1" s="1"/>
  <c r="AC23" i="1"/>
  <c r="AA23" i="1"/>
  <c r="V23" i="1"/>
  <c r="U23" i="1"/>
  <c r="U35" i="1" s="1"/>
  <c r="U56" i="1" s="1"/>
  <c r="T23" i="1"/>
  <c r="W23" i="1" s="1"/>
  <c r="R23" i="1"/>
  <c r="R35" i="1" s="1"/>
  <c r="Q23" i="1"/>
  <c r="Q35" i="1" s="1"/>
  <c r="Q56" i="1" s="1"/>
  <c r="P23" i="1"/>
  <c r="P35" i="1" s="1"/>
  <c r="O23" i="1"/>
  <c r="N23" i="1"/>
  <c r="L23" i="1"/>
  <c r="K23" i="1"/>
  <c r="J23" i="1"/>
  <c r="J35" i="1" s="1"/>
  <c r="J56" i="1" s="1"/>
  <c r="I23" i="1"/>
  <c r="I35" i="1" s="1"/>
  <c r="I56" i="1" s="1"/>
  <c r="H23" i="1"/>
  <c r="H35" i="1" s="1"/>
  <c r="G23" i="1"/>
  <c r="F23" i="1"/>
  <c r="F35" i="1" s="1"/>
  <c r="F56" i="1" s="1"/>
  <c r="E23" i="1"/>
  <c r="D23" i="1"/>
  <c r="C23" i="1"/>
  <c r="B23" i="1"/>
  <c r="AW22" i="1"/>
  <c r="AS22" i="1"/>
  <c r="AM22" i="1"/>
  <c r="AF22" i="1"/>
  <c r="AA22" i="1"/>
  <c r="W22" i="1"/>
  <c r="S22" i="1"/>
  <c r="M22" i="1"/>
  <c r="AW21" i="1"/>
  <c r="AS21" i="1"/>
  <c r="AM21" i="1"/>
  <c r="AF21" i="1"/>
  <c r="AA21" i="1"/>
  <c r="W21" i="1"/>
  <c r="S21" i="1"/>
  <c r="M21" i="1"/>
  <c r="AW20" i="1"/>
  <c r="AS20" i="1"/>
  <c r="AM20" i="1"/>
  <c r="AF20" i="1"/>
  <c r="AA20" i="1"/>
  <c r="W20" i="1"/>
  <c r="S20" i="1"/>
  <c r="M20" i="1"/>
  <c r="AW19" i="1"/>
  <c r="AS19" i="1"/>
  <c r="AI19" i="1"/>
  <c r="AI23" i="1" s="1"/>
  <c r="AI35" i="1" s="1"/>
  <c r="AF19" i="1"/>
  <c r="AA19" i="1"/>
  <c r="W19" i="1"/>
  <c r="S19" i="1"/>
  <c r="M19" i="1"/>
  <c r="AA18" i="1"/>
  <c r="AA17" i="1"/>
  <c r="AA16" i="1"/>
  <c r="AV14" i="1"/>
  <c r="AW14" i="1" s="1"/>
  <c r="AS14" i="1"/>
  <c r="AM14" i="1"/>
  <c r="AF14" i="1"/>
  <c r="AA14" i="1"/>
  <c r="W14" i="1"/>
  <c r="S14" i="1"/>
  <c r="G14" i="1"/>
  <c r="G35" i="1" s="1"/>
  <c r="B14" i="1"/>
  <c r="X22" i="1" l="1"/>
  <c r="AB22" i="1" s="1"/>
  <c r="D35" i="1"/>
  <c r="D56" i="1" s="1"/>
  <c r="L35" i="1"/>
  <c r="L56" i="1" s="1"/>
  <c r="V35" i="1"/>
  <c r="V56" i="1" s="1"/>
  <c r="AK35" i="1"/>
  <c r="AK56" i="1" s="1"/>
  <c r="AU35" i="1"/>
  <c r="X20" i="1"/>
  <c r="AB20" i="1" s="1"/>
  <c r="E35" i="1"/>
  <c r="N35" i="1"/>
  <c r="N56" i="1" s="1"/>
  <c r="AL35" i="1"/>
  <c r="AC35" i="1"/>
  <c r="M23" i="1"/>
  <c r="X40" i="1"/>
  <c r="AB40" i="1" s="1"/>
  <c r="X41" i="1"/>
  <c r="AB41" i="1" s="1"/>
  <c r="AX41" i="1" s="1"/>
  <c r="X51" i="1"/>
  <c r="AB51" i="1" s="1"/>
  <c r="X52" i="1"/>
  <c r="AB52" i="1" s="1"/>
  <c r="AX52" i="1" s="1"/>
  <c r="AW33" i="1"/>
  <c r="W44" i="1"/>
  <c r="K35" i="1"/>
  <c r="K56" i="1" s="1"/>
  <c r="AJ35" i="1"/>
  <c r="AJ56" i="1" s="1"/>
  <c r="AW23" i="1"/>
  <c r="S44" i="1"/>
  <c r="P56" i="1"/>
  <c r="S54" i="1"/>
  <c r="AF33" i="1"/>
  <c r="X42" i="1"/>
  <c r="AB42" i="1" s="1"/>
  <c r="AX42" i="1" s="1"/>
  <c r="AS44" i="1"/>
  <c r="X49" i="1"/>
  <c r="AB49" i="1" s="1"/>
  <c r="AX51" i="1"/>
  <c r="AS54" i="1"/>
  <c r="B35" i="1"/>
  <c r="B56" i="1" s="1"/>
  <c r="E56" i="1"/>
  <c r="AL56" i="1"/>
  <c r="M44" i="1"/>
  <c r="R54" i="1"/>
  <c r="AW44" i="1"/>
  <c r="X50" i="1"/>
  <c r="AB50" i="1" s="1"/>
  <c r="AX50" i="1" s="1"/>
  <c r="AD56" i="1"/>
  <c r="X43" i="1"/>
  <c r="AB43" i="1" s="1"/>
  <c r="AX43" i="1" s="1"/>
  <c r="W33" i="1"/>
  <c r="G56" i="1"/>
  <c r="X19" i="1"/>
  <c r="AB19" i="1" s="1"/>
  <c r="X21" i="1"/>
  <c r="AB21" i="1" s="1"/>
  <c r="R56" i="1"/>
  <c r="X29" i="1"/>
  <c r="AB29" i="1" s="1"/>
  <c r="X31" i="1"/>
  <c r="AB31" i="1" s="1"/>
  <c r="AX31" i="1" s="1"/>
  <c r="AS33" i="1"/>
  <c r="AF44" i="1"/>
  <c r="AZ44" i="1"/>
  <c r="BA41" i="1" s="1"/>
  <c r="AP56" i="1"/>
  <c r="H56" i="1"/>
  <c r="AH56" i="1"/>
  <c r="AV35" i="1"/>
  <c r="AV56" i="1" s="1"/>
  <c r="AS35" i="1"/>
  <c r="AQ56" i="1"/>
  <c r="O35" i="1"/>
  <c r="S33" i="1"/>
  <c r="AX32" i="1"/>
  <c r="BA44" i="1"/>
  <c r="AX49" i="1"/>
  <c r="AI56" i="1"/>
  <c r="AF35" i="1"/>
  <c r="AC56" i="1"/>
  <c r="AF56" i="1" s="1"/>
  <c r="AX53" i="1"/>
  <c r="AX22" i="1"/>
  <c r="M54" i="1"/>
  <c r="AX20" i="1"/>
  <c r="AX21" i="1"/>
  <c r="AX29" i="1"/>
  <c r="AX30" i="1"/>
  <c r="S23" i="1"/>
  <c r="X23" i="1" s="1"/>
  <c r="AB23" i="1" s="1"/>
  <c r="AS23" i="1"/>
  <c r="AW28" i="1"/>
  <c r="AX28" i="1" s="1"/>
  <c r="C33" i="1"/>
  <c r="M33" i="1" s="1"/>
  <c r="T35" i="1"/>
  <c r="AT35" i="1"/>
  <c r="AM40" i="1"/>
  <c r="AM44" i="1" s="1"/>
  <c r="AM49" i="1"/>
  <c r="AM54" i="1" s="1"/>
  <c r="AM19" i="1"/>
  <c r="AM23" i="1" s="1"/>
  <c r="AM35" i="1" s="1"/>
  <c r="M14" i="1"/>
  <c r="X14" i="1" s="1"/>
  <c r="AB14" i="1" s="1"/>
  <c r="AX14" i="1" s="1"/>
  <c r="S27" i="1"/>
  <c r="X27" i="1" s="1"/>
  <c r="AB27" i="1" s="1"/>
  <c r="AX27" i="1" s="1"/>
  <c r="AU54" i="1"/>
  <c r="AW54" i="1" s="1"/>
  <c r="AF23" i="1"/>
  <c r="M48" i="1"/>
  <c r="X48" i="1" s="1"/>
  <c r="AB48" i="1" s="1"/>
  <c r="AX48" i="1" s="1"/>
  <c r="C35" i="1" l="1"/>
  <c r="C56" i="1" s="1"/>
  <c r="AS56" i="1"/>
  <c r="X44" i="1"/>
  <c r="AB44" i="1" s="1"/>
  <c r="AX44" i="1"/>
  <c r="X33" i="1"/>
  <c r="AB33" i="1" s="1"/>
  <c r="AX33" i="1" s="1"/>
  <c r="X54" i="1"/>
  <c r="AB54" i="1" s="1"/>
  <c r="AX23" i="1"/>
  <c r="AX19" i="1"/>
  <c r="T56" i="1"/>
  <c r="W56" i="1" s="1"/>
  <c r="W35" i="1"/>
  <c r="M56" i="1"/>
  <c r="AX40" i="1"/>
  <c r="AW35" i="1"/>
  <c r="AT56" i="1"/>
  <c r="AM56" i="1"/>
  <c r="AX54" i="1"/>
  <c r="S35" i="1"/>
  <c r="O56" i="1"/>
  <c r="S56" i="1" s="1"/>
  <c r="AU56" i="1"/>
  <c r="M35" i="1" l="1"/>
  <c r="X35" i="1" s="1"/>
  <c r="AB35" i="1" s="1"/>
  <c r="AX35" i="1" s="1"/>
  <c r="AW56" i="1"/>
  <c r="X56" i="1"/>
  <c r="AB56" i="1" s="1"/>
  <c r="AX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Claire Burgess</author>
    <author>Natasha Allsopp</author>
    <author>tc={DB8492F2-0FA2-4CCC-A699-A150A591224A}</author>
    <author>cburgess</author>
    <author>tc={4D86E2B2-7AAB-4056-BDBF-A020A562D8B6}</author>
  </authors>
  <commentList>
    <comment ref="B14" authorId="0" shapeId="0" xr:uid="{A3A739D9-8753-4ED3-9C30-E1942CE785AF}">
      <text>
        <r>
          <rPr>
            <b/>
            <sz val="8"/>
            <color indexed="81"/>
            <rFont val="Tahoma"/>
            <family val="2"/>
          </rPr>
          <t>Claire Burgess:</t>
        </r>
        <r>
          <rPr>
            <sz val="8"/>
            <color indexed="81"/>
            <rFont val="Tahoma"/>
            <family val="2"/>
          </rPr>
          <t xml:space="preserve">
£18,756 open spaces, £11,224 leisure, £1,660 MCP,  £4,800 Darcy Gardens,£2,000 Open spaces revenue</t>
        </r>
      </text>
    </comment>
    <comment ref="N14" authorId="1" shapeId="0" xr:uid="{A604DCD9-91FB-4150-A2E0-81DD1A751655}">
      <text>
        <r>
          <rPr>
            <b/>
            <sz val="9"/>
            <color indexed="81"/>
            <rFont val="Tahoma"/>
            <family val="2"/>
          </rPr>
          <t>Natasha Allsopp:</t>
        </r>
        <r>
          <rPr>
            <sz val="9"/>
            <color indexed="81"/>
            <rFont val="Tahoma"/>
            <family val="2"/>
          </rPr>
          <t xml:space="preserve">
includes £110k adjustment following audit </t>
        </r>
      </text>
    </comment>
    <comment ref="N19" authorId="1" shapeId="0" xr:uid="{3F20526C-0E0B-4244-8D18-C2B2A9D76005}">
      <text>
        <r>
          <rPr>
            <b/>
            <sz val="8"/>
            <color indexed="81"/>
            <rFont val="Tahoma"/>
            <family val="2"/>
          </rPr>
          <t>Natasha Allsopp:</t>
        </r>
        <r>
          <rPr>
            <sz val="8"/>
            <color indexed="81"/>
            <rFont val="Tahoma"/>
            <family val="2"/>
          </rPr>
          <t xml:space="preserve">
rsum</t>
        </r>
      </text>
    </comment>
    <comment ref="P19" authorId="1" shapeId="0" xr:uid="{BBE6D578-AF79-4F50-82B5-C3C775765168}">
      <text>
        <r>
          <rPr>
            <b/>
            <sz val="8"/>
            <color indexed="81"/>
            <rFont val="Tahoma"/>
            <family val="2"/>
          </rPr>
          <t>Natasha Allsopp:</t>
        </r>
        <r>
          <rPr>
            <sz val="8"/>
            <color indexed="81"/>
            <rFont val="Tahoma"/>
            <family val="2"/>
          </rPr>
          <t xml:space="preserve">
rsum</t>
        </r>
      </text>
    </comment>
    <comment ref="C27" authorId="1" shapeId="0" xr:uid="{0F6220D8-D8A4-4671-B8A1-BCDDB5327854}">
      <text>
        <r>
          <rPr>
            <b/>
            <sz val="9"/>
            <color indexed="81"/>
            <rFont val="Tahoma"/>
            <family val="2"/>
          </rPr>
          <t>Natasha Allsopp:</t>
        </r>
        <r>
          <rPr>
            <sz val="9"/>
            <color indexed="81"/>
            <rFont val="Tahoma"/>
            <family val="2"/>
          </rPr>
          <t xml:space="preserve">
£32k re legal fees </t>
        </r>
      </text>
    </comment>
    <comment ref="N27" authorId="1" shapeId="0" xr:uid="{4E9D7E88-49D9-4C5D-B308-3BEC67C0F70F}">
      <text>
        <r>
          <rPr>
            <b/>
            <sz val="8"/>
            <color indexed="81"/>
            <rFont val="Tahoma"/>
            <family val="2"/>
          </rPr>
          <t>Natasha Allsopp:</t>
        </r>
        <r>
          <rPr>
            <sz val="8"/>
            <color indexed="81"/>
            <rFont val="Tahoma"/>
            <family val="2"/>
          </rPr>
          <t xml:space="preserve">
rsum</t>
        </r>
      </text>
    </comment>
    <comment ref="AI27" authorId="0" shapeId="0" xr:uid="{5ED56550-74EC-403D-BD56-0332AD0A17D5}">
      <text>
        <r>
          <rPr>
            <b/>
            <sz val="8"/>
            <color indexed="81"/>
            <rFont val="Tahoma"/>
            <family val="2"/>
          </rPr>
          <t>Claire Burgess:</t>
        </r>
        <r>
          <rPr>
            <sz val="8"/>
            <color indexed="81"/>
            <rFont val="Tahoma"/>
            <family val="2"/>
          </rPr>
          <t xml:space="preserve">
IT</t>
        </r>
      </text>
    </comment>
    <comment ref="B28" authorId="1" shapeId="0" xr:uid="{26CAA64F-50BD-4059-92E7-2204BD420F45}">
      <text>
        <r>
          <rPr>
            <b/>
            <sz val="9"/>
            <color indexed="81"/>
            <rFont val="Tahoma"/>
            <family val="2"/>
          </rPr>
          <t>Natasha Allsopp:</t>
        </r>
        <r>
          <rPr>
            <sz val="9"/>
            <color indexed="81"/>
            <rFont val="Tahoma"/>
            <family val="2"/>
          </rPr>
          <t xml:space="preserve">
Pathworks capital project </t>
        </r>
      </text>
    </comment>
    <comment ref="D28" authorId="2" shapeId="0" xr:uid="{DB8492F2-0FA2-4CCC-A699-A150A591224A}">
      <text>
        <t>[Threaded comment]
Your version of Excel allows you to read this threaded comment; however, any edits to it will get removed if the file is opened in a newer version of Excel. Learn more: https://go.microsoft.com/fwlink/?linkid=870924
Comment:
    GNOX unit £23k Roof £77k</t>
      </text>
    </comment>
    <comment ref="H28" authorId="1" shapeId="0" xr:uid="{B48A1DA7-5E32-48E5-B4E4-3E22BB9C406E}">
      <text>
        <r>
          <rPr>
            <b/>
            <sz val="9"/>
            <color indexed="81"/>
            <rFont val="Tahoma"/>
            <family val="2"/>
          </rPr>
          <t>Natasha Allsopp:</t>
        </r>
        <r>
          <rPr>
            <sz val="9"/>
            <color indexed="81"/>
            <rFont val="Tahoma"/>
            <family val="2"/>
          </rPr>
          <t xml:space="preserve">
Pathworks capital project</t>
        </r>
      </text>
    </comment>
    <comment ref="AI28" authorId="1" shapeId="0" xr:uid="{C1D7B084-87FC-44FC-BCE9-1DF82AC1EDD8}">
      <text>
        <r>
          <rPr>
            <b/>
            <sz val="8"/>
            <color indexed="81"/>
            <rFont val="Tahoma"/>
            <family val="2"/>
          </rPr>
          <t>Natasha Allsopp:</t>
        </r>
        <r>
          <rPr>
            <sz val="8"/>
            <color indexed="81"/>
            <rFont val="Tahoma"/>
            <family val="2"/>
          </rPr>
          <t xml:space="preserve">
£146k IT</t>
        </r>
      </text>
    </comment>
    <comment ref="AU28" authorId="1" shapeId="0" xr:uid="{0830286B-B814-4292-9661-35B59F380C43}">
      <text>
        <r>
          <rPr>
            <b/>
            <sz val="9"/>
            <color indexed="81"/>
            <rFont val="Tahoma"/>
            <family val="2"/>
          </rPr>
          <t>Natasha Allsopp:</t>
        </r>
        <r>
          <rPr>
            <sz val="9"/>
            <color indexed="81"/>
            <rFont val="Tahoma"/>
            <family val="2"/>
          </rPr>
          <t xml:space="preserve">
MCP bridge works </t>
        </r>
      </text>
    </comment>
    <comment ref="AV29" authorId="1" shapeId="0" xr:uid="{93CF28AD-A593-445C-B592-CD89FF360033}">
      <text>
        <r>
          <rPr>
            <b/>
            <sz val="9"/>
            <color indexed="81"/>
            <rFont val="Tahoma"/>
            <family val="2"/>
          </rPr>
          <t>Natasha Allsopp:</t>
        </r>
        <r>
          <rPr>
            <sz val="9"/>
            <color indexed="81"/>
            <rFont val="Tahoma"/>
            <family val="2"/>
          </rPr>
          <t xml:space="preserve">
£375k less £122k MBC cont to LLEP projects</t>
        </r>
      </text>
    </comment>
    <comment ref="D40" authorId="0" shapeId="0" xr:uid="{919D1D00-1AF8-4402-90E3-26BB42D2313D}">
      <text>
        <r>
          <rPr>
            <b/>
            <sz val="8"/>
            <color indexed="81"/>
            <rFont val="Tahoma"/>
            <family val="2"/>
          </rPr>
          <t>Claire Burgess:</t>
        </r>
        <r>
          <rPr>
            <sz val="8"/>
            <color indexed="81"/>
            <rFont val="Tahoma"/>
            <family val="2"/>
          </rPr>
          <t xml:space="preserve">
as per R&amp;R workings</t>
        </r>
      </text>
    </comment>
    <comment ref="N40" authorId="1" shapeId="0" xr:uid="{DCCFF597-C953-41E8-B5DA-02C9768818C8}">
      <text>
        <r>
          <rPr>
            <b/>
            <sz val="8"/>
            <color indexed="81"/>
            <rFont val="Tahoma"/>
            <family val="2"/>
          </rPr>
          <t>Natasha Allsopp:</t>
        </r>
        <r>
          <rPr>
            <sz val="8"/>
            <color indexed="81"/>
            <rFont val="Tahoma"/>
            <family val="2"/>
          </rPr>
          <t xml:space="preserve">
rsum</t>
        </r>
      </text>
    </comment>
    <comment ref="P40" authorId="1" shapeId="0" xr:uid="{468BA4DA-E038-4579-9C43-CA7D6626113A}">
      <text>
        <r>
          <rPr>
            <b/>
            <sz val="8"/>
            <color indexed="81"/>
            <rFont val="Tahoma"/>
            <family val="2"/>
          </rPr>
          <t>Natasha Allsopp:</t>
        </r>
        <r>
          <rPr>
            <sz val="8"/>
            <color indexed="81"/>
            <rFont val="Tahoma"/>
            <family val="2"/>
          </rPr>
          <t xml:space="preserve">
rsum</t>
        </r>
      </text>
    </comment>
    <comment ref="AI40" authorId="0" shapeId="0" xr:uid="{9E9A39F6-D8F8-46C4-9271-735F33F7B0F5}">
      <text>
        <r>
          <rPr>
            <b/>
            <sz val="9"/>
            <color indexed="81"/>
            <rFont val="Tahoma"/>
            <family val="2"/>
          </rPr>
          <t>Claire Burgess:</t>
        </r>
        <r>
          <rPr>
            <sz val="9"/>
            <color indexed="81"/>
            <rFont val="Tahoma"/>
            <family val="2"/>
          </rPr>
          <t xml:space="preserve">
507 £27,180; 815 £124,540; 120 £3,970
</t>
        </r>
      </text>
    </comment>
    <comment ref="AT42" authorId="3" shapeId="0" xr:uid="{1C915169-0545-4F26-BB51-D42D2E20A073}">
      <text>
        <r>
          <rPr>
            <b/>
            <sz val="8"/>
            <color indexed="81"/>
            <rFont val="Tahoma"/>
            <family val="2"/>
          </rPr>
          <t>cburgess:</t>
        </r>
        <r>
          <rPr>
            <sz val="8"/>
            <color indexed="81"/>
            <rFont val="Tahoma"/>
            <family val="2"/>
          </rPr>
          <t xml:space="preserve">
as per CK's MTFS working paper. Includes retained receipt from affordable housing</t>
        </r>
      </text>
    </comment>
    <comment ref="C48" authorId="1" shapeId="0" xr:uid="{ED8AADAF-F9D6-4BF1-8895-8E59E207EEBE}">
      <text>
        <r>
          <rPr>
            <b/>
            <sz val="9"/>
            <color indexed="81"/>
            <rFont val="Tahoma"/>
            <family val="2"/>
          </rPr>
          <t>Natasha Allsopp:</t>
        </r>
        <r>
          <rPr>
            <sz val="9"/>
            <color indexed="81"/>
            <rFont val="Tahoma"/>
            <family val="2"/>
          </rPr>
          <t xml:space="preserve">
as per latest MLDF workings</t>
        </r>
      </text>
    </comment>
    <comment ref="N48" authorId="1" shapeId="0" xr:uid="{6B377C22-5E13-4C7A-A424-233A876F8A7C}">
      <text>
        <r>
          <rPr>
            <b/>
            <sz val="8"/>
            <color indexed="81"/>
            <rFont val="Tahoma"/>
            <family val="2"/>
          </rPr>
          <t>Natasha Allsopp:</t>
        </r>
        <r>
          <rPr>
            <sz val="8"/>
            <color indexed="81"/>
            <rFont val="Tahoma"/>
            <family val="2"/>
          </rPr>
          <t xml:space="preserve">
rsum</t>
        </r>
      </text>
    </comment>
    <comment ref="AI48" authorId="0" shapeId="0" xr:uid="{301730C4-FA23-4762-9C0F-F7489220F0E9}">
      <text>
        <r>
          <rPr>
            <b/>
            <sz val="8"/>
            <color indexed="81"/>
            <rFont val="Tahoma"/>
            <family val="2"/>
          </rPr>
          <t>Claire Burgess:</t>
        </r>
        <r>
          <rPr>
            <sz val="8"/>
            <color indexed="81"/>
            <rFont val="Tahoma"/>
            <family val="2"/>
          </rPr>
          <t xml:space="preserve">
IT</t>
        </r>
      </text>
    </comment>
    <comment ref="AI49" authorId="1" shapeId="0" xr:uid="{F3FB15BE-6762-493D-B2E4-A4EE8691C27D}">
      <text>
        <r>
          <rPr>
            <b/>
            <sz val="8"/>
            <color indexed="81"/>
            <rFont val="Tahoma"/>
            <family val="2"/>
          </rPr>
          <t>Natasha Allsopp:</t>
        </r>
        <r>
          <rPr>
            <sz val="8"/>
            <color indexed="81"/>
            <rFont val="Tahoma"/>
            <family val="2"/>
          </rPr>
          <t xml:space="preserve">
£133k IT £75k EMT </t>
        </r>
      </text>
    </comment>
    <comment ref="AV49" authorId="4" shapeId="0" xr:uid="{4D86E2B2-7AAB-4056-BDBF-A020A562D8B6}">
      <text>
        <t>[Threaded comment]
Your version of Excel allows you to read this threaded comment; however, any edits to it will get removed if the file is opened in a newer version of Excel. Learn more: https://go.microsoft.com/fwlink/?linkid=870924
Comment:
    Car parks £108k, Lifeline £15k, £30k lake Terrace less £36983 negative balance</t>
      </text>
    </comment>
  </commentList>
</comments>
</file>

<file path=xl/sharedStrings.xml><?xml version="1.0" encoding="utf-8"?>
<sst xmlns="http://schemas.openxmlformats.org/spreadsheetml/2006/main" count="378" uniqueCount="241">
  <si>
    <t xml:space="preserve">STATEMENT OF REVENUE AND CAPITAL RESERVES </t>
  </si>
  <si>
    <t>STATEMENT OF REVENUE AND CAPITAL RESERVES (Continued)</t>
  </si>
  <si>
    <t>GENERAL RESERVES</t>
  </si>
  <si>
    <t>WORKING BALANCES</t>
  </si>
  <si>
    <t>SUB</t>
  </si>
  <si>
    <t>HOUSING REVENUE ACCOUNT</t>
  </si>
  <si>
    <t>REPAIRS &amp; RENEWAL FUNDS</t>
  </si>
  <si>
    <t>PROVISIONS</t>
  </si>
  <si>
    <t>CAPITAL RECEIPTS</t>
  </si>
  <si>
    <t>GRAND</t>
  </si>
  <si>
    <t>TOTALS</t>
  </si>
  <si>
    <t>TOTAL</t>
  </si>
  <si>
    <t>Miscellaneous</t>
  </si>
  <si>
    <t>Melton</t>
  </si>
  <si>
    <t>Waterfield</t>
  </si>
  <si>
    <t xml:space="preserve">Business </t>
  </si>
  <si>
    <t xml:space="preserve">Property Fund </t>
  </si>
  <si>
    <t>Total</t>
  </si>
  <si>
    <t>Corporate</t>
  </si>
  <si>
    <t>Regeneration</t>
  </si>
  <si>
    <t>General</t>
  </si>
  <si>
    <t xml:space="preserve">General </t>
  </si>
  <si>
    <t xml:space="preserve">Special </t>
  </si>
  <si>
    <t>Special</t>
  </si>
  <si>
    <t>Housing</t>
  </si>
  <si>
    <t xml:space="preserve">C/F </t>
  </si>
  <si>
    <t>B/F</t>
  </si>
  <si>
    <t xml:space="preserve">Development  </t>
  </si>
  <si>
    <t>Major</t>
  </si>
  <si>
    <t xml:space="preserve">Water </t>
  </si>
  <si>
    <t>General Fund</t>
  </si>
  <si>
    <t>Doubtful Debts</t>
  </si>
  <si>
    <t>HRA</t>
  </si>
  <si>
    <t xml:space="preserve">Leisure </t>
  </si>
  <si>
    <t>Other</t>
  </si>
  <si>
    <t>S106</t>
  </si>
  <si>
    <t xml:space="preserve">Local </t>
  </si>
  <si>
    <t>Leisure</t>
  </si>
  <si>
    <t>Rates</t>
  </si>
  <si>
    <t xml:space="preserve"> </t>
  </si>
  <si>
    <t>Priorities</t>
  </si>
  <si>
    <t xml:space="preserve">and </t>
  </si>
  <si>
    <t>Reserve</t>
  </si>
  <si>
    <t xml:space="preserve">Fund </t>
  </si>
  <si>
    <t>Expenses</t>
  </si>
  <si>
    <t>Revenue</t>
  </si>
  <si>
    <t>TO</t>
  </si>
  <si>
    <t>FROM</t>
  </si>
  <si>
    <t>&amp;</t>
  </si>
  <si>
    <t>Repairs</t>
  </si>
  <si>
    <t>Arrears</t>
  </si>
  <si>
    <t>Sundry</t>
  </si>
  <si>
    <t>Employee Costs</t>
  </si>
  <si>
    <t>Vision</t>
  </si>
  <si>
    <t>Projects</t>
  </si>
  <si>
    <t>Plan</t>
  </si>
  <si>
    <t>Centre</t>
  </si>
  <si>
    <t>Equalisation</t>
  </si>
  <si>
    <t>Innovation</t>
  </si>
  <si>
    <t>Carry Forward</t>
  </si>
  <si>
    <t>Account</t>
  </si>
  <si>
    <t>NEXT</t>
  </si>
  <si>
    <t>PREVIOUS</t>
  </si>
  <si>
    <t xml:space="preserve">Reserve </t>
  </si>
  <si>
    <t>Council</t>
  </si>
  <si>
    <t xml:space="preserve">Registrars </t>
  </si>
  <si>
    <t>Vehicles &amp;</t>
  </si>
  <si>
    <t>Cattle</t>
  </si>
  <si>
    <t>Skate</t>
  </si>
  <si>
    <t>Play</t>
  </si>
  <si>
    <t>Debtors</t>
  </si>
  <si>
    <t>Rents</t>
  </si>
  <si>
    <t>Usable</t>
  </si>
  <si>
    <t xml:space="preserve">Usable </t>
  </si>
  <si>
    <t xml:space="preserve">  </t>
  </si>
  <si>
    <t>PAGE</t>
  </si>
  <si>
    <t>(Usable)</t>
  </si>
  <si>
    <t>Offices</t>
  </si>
  <si>
    <t>Furniture</t>
  </si>
  <si>
    <t>Equipment</t>
  </si>
  <si>
    <t>Market</t>
  </si>
  <si>
    <t>Park</t>
  </si>
  <si>
    <t>Areas</t>
  </si>
  <si>
    <t>(General)</t>
  </si>
  <si>
    <t>(HRA)</t>
  </si>
  <si>
    <t>Appeal</t>
  </si>
  <si>
    <t>Capital</t>
  </si>
  <si>
    <t>Repairs &amp;</t>
  </si>
  <si>
    <t>Receipts</t>
  </si>
  <si>
    <t>Renewals</t>
  </si>
  <si>
    <t>£</t>
  </si>
  <si>
    <t>31 March 2021 Balance</t>
  </si>
  <si>
    <t>2021-22</t>
  </si>
  <si>
    <t>INCOME</t>
  </si>
  <si>
    <t>Contributions from</t>
  </si>
  <si>
    <t>Revenue Accounts</t>
  </si>
  <si>
    <t>Interest</t>
  </si>
  <si>
    <t>Transfers</t>
  </si>
  <si>
    <t>Total Income</t>
  </si>
  <si>
    <t>EXPENDITURE</t>
  </si>
  <si>
    <t xml:space="preserve">Contributions to </t>
  </si>
  <si>
    <t>Capital Works</t>
  </si>
  <si>
    <t>Capital Funding Future Years</t>
  </si>
  <si>
    <t>Set-Aside</t>
  </si>
  <si>
    <t>Pooled</t>
  </si>
  <si>
    <t>Total Expenditure</t>
  </si>
  <si>
    <t>31 March 2022 Balance</t>
  </si>
  <si>
    <t>2022-23</t>
  </si>
  <si>
    <t>22/23</t>
  </si>
  <si>
    <t>23/24</t>
  </si>
  <si>
    <t xml:space="preserve">Opening </t>
  </si>
  <si>
    <t>RTB receipts</t>
  </si>
  <si>
    <t xml:space="preserve">Capital Expenditure </t>
  </si>
  <si>
    <t>Closing</t>
  </si>
  <si>
    <t>31 March 2023 Balance</t>
  </si>
  <si>
    <t>STATEMENT OF REVENUE &amp; CAPITAL RESERVES: Purpose &amp; Future Intentions</t>
  </si>
  <si>
    <t xml:space="preserve">Constituion Update from Full Council 4th November 2019 </t>
  </si>
  <si>
    <t xml:space="preserve">The Chief Executive has delegation to incur one-off expenditure to support the needs of the organisation and corporate priorities from earmarked and general reserves up to a limit of £100,000. </t>
  </si>
  <si>
    <t xml:space="preserve">  Description:</t>
  </si>
  <si>
    <t>Purpose</t>
  </si>
  <si>
    <t>Future Intentions</t>
  </si>
  <si>
    <t>Reserves:</t>
  </si>
  <si>
    <t>Other Earmarked Reserves</t>
  </si>
  <si>
    <t>Miscellaneous S106 Projects</t>
  </si>
  <si>
    <t>Funds received from developers contributing towards various schemes</t>
  </si>
  <si>
    <t xml:space="preserve">Existing funds received are required to be used on works required at the Country Park, open spaces and Darcy Gardens. </t>
  </si>
  <si>
    <t>Melton Local Plan</t>
  </si>
  <si>
    <t>Contribution from Local Plans revenue budget towards future spending requirements</t>
  </si>
  <si>
    <t>To be released to fund uneven spending on Melton Local Development Framework</t>
  </si>
  <si>
    <t>Waterfield Leisure Centre</t>
  </si>
  <si>
    <t>Contribution from Waterfield Leisure Centre revenue budget towards future spending requirements</t>
  </si>
  <si>
    <t>To fund cyclical works at the Waterfield Leisure Centre as and when required</t>
  </si>
  <si>
    <t>Waterfield Leisure Centre Income Smoothing Fund</t>
  </si>
  <si>
    <t>Contribution to the revenue account to help maintain and even revenue budget position to manage the fluctuations in leisure contract</t>
  </si>
  <si>
    <t>No futher use this reserve will be closed down and balance moved to a new repairs and maintenance fund</t>
  </si>
  <si>
    <t>General Repairs and Maintenance</t>
  </si>
  <si>
    <t xml:space="preserve">New reserve created to provide resilience for ad hoc repairs and maintenance works to be added to when there is a surplus in the corporate repairs budget in any one year. </t>
  </si>
  <si>
    <t xml:space="preserve">To be utilised when funding issues arise in year from annual stock condition surveys or ad hoc works which don’t have sufficient funds available through other means such as specific sinking funds, repairs and renewal funds et or exceed the annual revenue budget for that year. </t>
  </si>
  <si>
    <t xml:space="preserve">Business Rate Equalisation Reserve </t>
  </si>
  <si>
    <t>One of the main impacts of the Business Rate retention scheme has identified the potential for annual fluctuations in the retained income levels.  There is likely to be volatility in surpluses and deficits achieved in future years which this reserve will help mitigate</t>
  </si>
  <si>
    <t>The reserve will be utilised to even out surpluses / deficits created on the revenue account as a result of changes in the actual levy payments. Budgeted and actual contributions to and from the fund will also be undertaken to mitigate fluctuations created by surplus / deficit on the collection fund.</t>
  </si>
  <si>
    <t xml:space="preserve">Local Authority Parks Funding </t>
  </si>
  <si>
    <t xml:space="preserve">The Ministry of Housing, Communities and Local Government (the Department)  issued grant of £10,000 to Melton Borough Council under powers in section 31 of the Local Government Act 2003. </t>
  </si>
  <si>
    <t xml:space="preserve">The funding will be used towards the Melton Country Park pathway project. </t>
  </si>
  <si>
    <t xml:space="preserve">Welland Procurement </t>
  </si>
  <si>
    <t>Created to help manage variations in the profitability of the Welland Procurement Unit</t>
  </si>
  <si>
    <t>Will be used to help manage an orderly reduction in costs in the event that clients do not renew their contracts with the Procurement Unit</t>
  </si>
  <si>
    <t xml:space="preserve">EU Exit Funding </t>
  </si>
  <si>
    <t>Grant received to help local authorities manage the impact of Brexit</t>
  </si>
  <si>
    <t xml:space="preserve">It is expected that this reserve will be used in the near future. </t>
  </si>
  <si>
    <t xml:space="preserve">Melton Sports Village </t>
  </si>
  <si>
    <t>Sinking fund introduced for site maintenance</t>
  </si>
  <si>
    <t xml:space="preserve">To carry out site maintenance as and when required. </t>
  </si>
  <si>
    <t>General Reserves</t>
  </si>
  <si>
    <t>Corporate Priorities Reserve</t>
  </si>
  <si>
    <t>General fund reserves have been earmarked in the medium term financial strategy as being available to finance capital expenditure and revenue items of a non recurring nature that meet the Council's priorities. Contributions to this fund only arise as a result of surpluses in the revenue account</t>
  </si>
  <si>
    <t>This reserve is to be used in line with the Medium Term Financial Strategy. Used for General Expenses for the benefit of the whole borough</t>
  </si>
  <si>
    <t xml:space="preserve">Regeneration and Innovation Reserve </t>
  </si>
  <si>
    <t xml:space="preserve">To provide funding for feasibility studies or business cases to unlock external funding or to support projects that will result in economic growth, commercial return or support inward investment. To include the allocation of match funding associated with external funding bids, and; To provide funding to support development and implementation of service improvement and innovation (including improvements in becoming more commercial, digital, and customer-focussed). Individual items can be drawn from the reserve up to £50k.
</t>
  </si>
  <si>
    <t>The fund will be topped up as and when funds become available and approved by members to be transferred to the reserve. The intention is to enable projects that meet the criteria of the fund to be able to be funded quickly so that opportunities are not missed and the Council can operate more commercially in line with its new governance arrangements</t>
  </si>
  <si>
    <t>Special Expenses Reserve</t>
  </si>
  <si>
    <t>See notes for Corporate Priorities Reserve</t>
  </si>
  <si>
    <t>Used for Special Expenses (Melton Mowbray)</t>
  </si>
  <si>
    <t>General Fund Carry Forward Reserve</t>
  </si>
  <si>
    <t>Amounts are set aside from the General Fund to fund the carry forward amounts – amounts not spent in year which will be needed for a specific purpose in the following year – as approved by the relevant committee in year.</t>
  </si>
  <si>
    <t>Used for General Expenses</t>
  </si>
  <si>
    <t>Special Expenses Carry Forward Reserve</t>
  </si>
  <si>
    <t>Amounts are set aside from special expenses to fund the carry forward amounts – amounts not spent in year which will be needed for a specific purpose in the following year – as approved by the relevant committee in year.</t>
  </si>
  <si>
    <t>Working Balances</t>
  </si>
  <si>
    <t>General Expenses Working Balance</t>
  </si>
  <si>
    <t>When calculating Budget requirements, relevant authorities are required (by The Local Government Finance Act 1992) to have regard to the level of reserves needed for meeting estimated future expenditure.  Reserves  held as a working balance are held for contingency purposes (e.g. for emergencies) and the appropriate level is reviewed annually as part of the budget setting process.</t>
  </si>
  <si>
    <t>Special Expenses (Melton Mowbray) Working Balance</t>
  </si>
  <si>
    <t>See notes for General Expenses Working Balance</t>
  </si>
  <si>
    <t>Housing Revenue Account Balances</t>
  </si>
  <si>
    <t>HRA Working Balance</t>
  </si>
  <si>
    <t>Used for the HRA</t>
  </si>
  <si>
    <t>HRA Development and Regeneration</t>
  </si>
  <si>
    <t>This reserve is for specific HRA development and regeneration needs within the HRA ring fence</t>
  </si>
  <si>
    <t>To be determined by Council depending on the needs of the HRA</t>
  </si>
  <si>
    <t>HRA Major Repairs Reserve</t>
  </si>
  <si>
    <t>This reserve holds amounts set aside as depreciation from the HRA, based on a calculation which includes depreciation and additional revenue to support the HRA capital programme. This programme is substantially in regard to the Council's current housing stock.</t>
  </si>
  <si>
    <t>It is anticipated that this fund will continue to function in a similar manner for the foreseeable future.</t>
  </si>
  <si>
    <t>Water Arrears Reserve</t>
  </si>
  <si>
    <t>On the cancellation of the Agency Agreement that the Council had with Severn Trent Water to collect water rates on their behalf, Severn Trent Water agreed to continue to fund future written off amounts of water arrears by a one-off payment</t>
  </si>
  <si>
    <t>to fund any future water write offs from current tenant arrears</t>
  </si>
  <si>
    <t>Repairs &amp; Renewals Funds:</t>
  </si>
  <si>
    <t>Council Offices</t>
  </si>
  <si>
    <t xml:space="preserve">This fund provides for major items of expenditure on Parkside. The reserve also receives contributions from partners </t>
  </si>
  <si>
    <t>It is anticipated that this fund will continue to function in a similar manner for the foreseeable future</t>
  </si>
  <si>
    <t>General Fund - The Registrars Furniture</t>
  </si>
  <si>
    <t>This fund provides for the replacement of furniture for the County Council's Registrar's Service; the annual contribution to the fund being invoiced to the County</t>
  </si>
  <si>
    <t>General Fund Vehicles &amp; Equipment</t>
  </si>
  <si>
    <t>This fund provides for the replacement of vehicles, equipment and Christmas lighting which are predominately used for the benefit of the General Fund</t>
  </si>
  <si>
    <t>Cattle Market</t>
  </si>
  <si>
    <t>This fund provides for the upkeep of the site infrastructure and services (infrastructure and service media located underground) at the Cattle Market quarterly contributions from Gillstream Markets to be drawn down when required</t>
  </si>
  <si>
    <t>Special Expenses - Skate Park</t>
  </si>
  <si>
    <t>This fund provides for the replacement and repairs at the Skate Park within the special expense area of Melton Mowbray</t>
  </si>
  <si>
    <t>Special Expenses - Play Area Repairs and Renewals</t>
  </si>
  <si>
    <t>This fund provides for the replacement and repairs at various play areas within the special expense area of Melton Mowbray</t>
  </si>
  <si>
    <t>Provisions:</t>
  </si>
  <si>
    <t>Doubtful Debts: Sundry Debtors - General</t>
  </si>
  <si>
    <t>Provision for writing off bad debts: General Fund Sundry Debtors</t>
  </si>
  <si>
    <t>Continuing Provision</t>
  </si>
  <si>
    <t>Doubtful Debts: Sundry Debtors - HRA</t>
  </si>
  <si>
    <t>Provision for writing off bad debts: HRA Sundry Debtors</t>
  </si>
  <si>
    <t>Doubtful Debts: Housing Rents</t>
  </si>
  <si>
    <t>Provision for writing off bad debts: HRA Rent Arrears</t>
  </si>
  <si>
    <t>Business Rates Appeals</t>
  </si>
  <si>
    <t>As part of the completion of the NNDR3 LAs are required to make a provision for appeals against the Rateable Values of properties that had yet to have their appeals determined. This provision includes a value for changes to the rates liability for current and previous years</t>
  </si>
  <si>
    <t xml:space="preserve">Following the introduction of IFRS 9, there is a risk that any fair value movements of pooled investments, i.e. property funds, will hit the bottom line. A statutory override has been put into place for five years from 2018/19 but it is unclear of the impact beyond this point. This provision will be used to smooth out any impact. </t>
  </si>
  <si>
    <t xml:space="preserve">Used to smooth out any future impact of IFRS 9 arrangements for pooled investments. </t>
  </si>
  <si>
    <t>Provision for any redudancy amounts known at financial year end</t>
  </si>
  <si>
    <t>Utilised in the following financial year.</t>
  </si>
  <si>
    <t>Capital Receipts:</t>
  </si>
  <si>
    <t>HRA: Usable Capital Receipts</t>
  </si>
  <si>
    <t>Capital receipts received from the sale of Council dwellings set aside for HRA capital expenditure</t>
  </si>
  <si>
    <t>Use determined in line with the Council's budget setting process</t>
  </si>
  <si>
    <t>Leisure Vision: Usable Capital Receipts</t>
  </si>
  <si>
    <t>Capital receipts specifically allocated to support delivery of the Councils Leisure Vision project</t>
  </si>
  <si>
    <t xml:space="preserve">The Council is currently developing its leisure vision proposals which this fund will support. </t>
  </si>
  <si>
    <t>Other: Usable Capital Receipts</t>
  </si>
  <si>
    <t>Capital receipts available for General Fund capital expenditure</t>
  </si>
  <si>
    <t>Employee</t>
  </si>
  <si>
    <t>Costs</t>
  </si>
  <si>
    <t>Smoothing</t>
  </si>
  <si>
    <t>Income</t>
  </si>
  <si>
    <t>Maintenance</t>
  </si>
  <si>
    <t>Reserves</t>
  </si>
  <si>
    <t>Authority</t>
  </si>
  <si>
    <t xml:space="preserve">Parks </t>
  </si>
  <si>
    <t>Funding Reserve</t>
  </si>
  <si>
    <t>Procurement</t>
  </si>
  <si>
    <t>Welland</t>
  </si>
  <si>
    <t xml:space="preserve">EU Exit </t>
  </si>
  <si>
    <t>Funding</t>
  </si>
  <si>
    <t>Fund</t>
  </si>
  <si>
    <t>Property</t>
  </si>
  <si>
    <t>Sports</t>
  </si>
  <si>
    <t xml:space="preserve">Village </t>
  </si>
  <si>
    <t xml:space="preserve">Cabinet is authorised to approve transfers from earmarked reserves without limit provided the basis of the use of the reserve is consistent with its original purpose. With regard to general reserves, </t>
  </si>
  <si>
    <t xml:space="preserve">Cabinet is authorised to draw on these up to a limit of £200k for one off expenditure in any one year in accordance with the requirements of the Access to Information Procedure Rules.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</si>
</sst>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MS Sans Serif"/>
      <family val="2"/>
    </font>
    <font>
      <b/>
      <sz val="18"/>
      <name val="Times New Roman"/>
      <family val="1"/>
    </font>
    <font>
      <sz val="10"/>
      <name val="Times New Roman"/>
      <family val="1"/>
    </font>
    <font>
      <b/>
      <u/>
      <sz val="12"/>
      <name val="Arial"/>
      <family val="2"/>
    </font>
    <font>
      <b/>
      <sz val="10"/>
      <name val="Arial"/>
      <family val="2"/>
    </font>
    <font>
      <b/>
      <sz val="10"/>
      <name val="Times New Roman"/>
      <family val="1"/>
    </font>
    <font>
      <sz val="10"/>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12"/>
      <name val="Arial"/>
      <family val="2"/>
    </font>
    <font>
      <sz val="12"/>
      <name val="MS Sans Serif"/>
      <family val="2"/>
    </font>
    <font>
      <sz val="12"/>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81">
    <border>
      <left/>
      <right/>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bottom/>
      <diagonal/>
    </border>
    <border>
      <left/>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thin">
        <color indexed="64"/>
      </top>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xf numFmtId="0" fontId="1" fillId="0" borderId="0"/>
  </cellStyleXfs>
  <cellXfs count="279">
    <xf numFmtId="0" fontId="0" fillId="0" borderId="0" xfId="0"/>
    <xf numFmtId="3" fontId="3" fillId="0" borderId="0" xfId="1" applyNumberFormat="1" applyFont="1" applyAlignment="1">
      <alignment horizontal="left"/>
    </xf>
    <xf numFmtId="3" fontId="4" fillId="0" borderId="1" xfId="1" applyNumberFormat="1" applyFont="1" applyBorder="1" applyAlignment="1">
      <alignment horizontal="left"/>
    </xf>
    <xf numFmtId="0" fontId="5" fillId="0" borderId="2" xfId="1" applyFont="1" applyBorder="1" applyAlignment="1">
      <alignment horizontal="center"/>
    </xf>
    <xf numFmtId="3" fontId="5" fillId="0" borderId="3" xfId="1" applyNumberFormat="1" applyFont="1" applyBorder="1"/>
    <xf numFmtId="3" fontId="5" fillId="0" borderId="5" xfId="1" applyNumberFormat="1" applyFont="1" applyBorder="1" applyAlignment="1">
      <alignment horizontal="center"/>
    </xf>
    <xf numFmtId="3" fontId="5" fillId="0" borderId="6" xfId="1" applyNumberFormat="1" applyFont="1" applyBorder="1" applyAlignment="1">
      <alignment horizontal="center"/>
    </xf>
    <xf numFmtId="3" fontId="5" fillId="0" borderId="0" xfId="1" applyNumberFormat="1" applyFont="1" applyAlignment="1">
      <alignment horizontal="center"/>
    </xf>
    <xf numFmtId="3" fontId="5" fillId="0" borderId="1" xfId="1" applyNumberFormat="1" applyFont="1" applyBorder="1" applyAlignment="1">
      <alignment horizontal="center"/>
    </xf>
    <xf numFmtId="3" fontId="5" fillId="0" borderId="3" xfId="1" applyNumberFormat="1" applyFont="1" applyBorder="1" applyAlignment="1">
      <alignment horizontal="center"/>
    </xf>
    <xf numFmtId="3" fontId="5" fillId="0" borderId="0" xfId="1" applyNumberFormat="1" applyFont="1" applyAlignment="1">
      <alignment horizontal="left"/>
    </xf>
    <xf numFmtId="3" fontId="6" fillId="0" borderId="0" xfId="1" applyNumberFormat="1" applyFont="1" applyAlignment="1">
      <alignment horizontal="left"/>
    </xf>
    <xf numFmtId="3" fontId="5" fillId="0" borderId="8" xfId="1" applyNumberFormat="1" applyFont="1" applyBorder="1" applyAlignment="1">
      <alignment horizontal="left"/>
    </xf>
    <xf numFmtId="3" fontId="5" fillId="0" borderId="9" xfId="1" applyNumberFormat="1" applyFont="1" applyBorder="1" applyAlignment="1">
      <alignment horizontal="centerContinuous"/>
    </xf>
    <xf numFmtId="3" fontId="5" fillId="0" borderId="9" xfId="1" applyNumberFormat="1" applyFont="1" applyBorder="1" applyAlignment="1">
      <alignment horizontal="left"/>
    </xf>
    <xf numFmtId="3" fontId="5" fillId="0" borderId="10" xfId="1" applyNumberFormat="1" applyFont="1" applyBorder="1" applyAlignment="1">
      <alignment horizontal="centerContinuous"/>
    </xf>
    <xf numFmtId="3" fontId="5" fillId="0" borderId="10" xfId="1" applyNumberFormat="1" applyFont="1" applyBorder="1" applyAlignment="1">
      <alignment horizontal="center"/>
    </xf>
    <xf numFmtId="3" fontId="5" fillId="0" borderId="11" xfId="1" applyNumberFormat="1" applyFont="1" applyBorder="1" applyAlignment="1">
      <alignment horizontal="center"/>
    </xf>
    <xf numFmtId="3" fontId="5" fillId="0" borderId="8" xfId="1" applyNumberFormat="1" applyFont="1" applyBorder="1" applyAlignment="1">
      <alignment horizontal="center"/>
    </xf>
    <xf numFmtId="3" fontId="5" fillId="0" borderId="12" xfId="1" applyNumberFormat="1" applyFont="1" applyBorder="1" applyAlignment="1">
      <alignment horizontal="center"/>
    </xf>
    <xf numFmtId="3" fontId="5" fillId="0" borderId="13" xfId="1" applyNumberFormat="1" applyFont="1" applyBorder="1" applyAlignment="1">
      <alignment horizontal="center"/>
    </xf>
    <xf numFmtId="3" fontId="5" fillId="0" borderId="9" xfId="1" applyNumberFormat="1" applyFont="1" applyBorder="1" applyAlignment="1">
      <alignment horizontal="center"/>
    </xf>
    <xf numFmtId="3" fontId="5" fillId="0" borderId="10" xfId="1" applyNumberFormat="1" applyFont="1" applyBorder="1" applyAlignment="1">
      <alignment horizontal="left"/>
    </xf>
    <xf numFmtId="3" fontId="5" fillId="0" borderId="13" xfId="1" applyNumberFormat="1" applyFont="1" applyBorder="1" applyAlignment="1">
      <alignment horizontal="left"/>
    </xf>
    <xf numFmtId="3" fontId="5" fillId="0" borderId="14" xfId="1" applyNumberFormat="1" applyFont="1" applyBorder="1" applyAlignment="1">
      <alignment horizontal="center"/>
    </xf>
    <xf numFmtId="0" fontId="5" fillId="0" borderId="15" xfId="1" applyFont="1" applyBorder="1" applyAlignment="1">
      <alignment horizontal="center"/>
    </xf>
    <xf numFmtId="0" fontId="5" fillId="0" borderId="15" xfId="1" applyFont="1" applyBorder="1" applyAlignment="1">
      <alignment horizontal="center" wrapText="1"/>
    </xf>
    <xf numFmtId="0" fontId="5" fillId="0" borderId="16" xfId="1" applyFont="1" applyBorder="1" applyAlignment="1">
      <alignment horizontal="center" wrapText="1"/>
    </xf>
    <xf numFmtId="3" fontId="5" fillId="0" borderId="17" xfId="1" applyNumberFormat="1" applyFont="1" applyBorder="1" applyAlignment="1">
      <alignment horizontal="center"/>
    </xf>
    <xf numFmtId="3" fontId="5" fillId="0" borderId="18" xfId="1" applyNumberFormat="1" applyFont="1" applyBorder="1" applyAlignment="1">
      <alignment horizontal="center"/>
    </xf>
    <xf numFmtId="3" fontId="5" fillId="0" borderId="19" xfId="1" applyNumberFormat="1" applyFont="1" applyBorder="1" applyAlignment="1">
      <alignment horizontal="center"/>
    </xf>
    <xf numFmtId="3" fontId="5" fillId="0" borderId="20" xfId="1" applyNumberFormat="1" applyFont="1" applyBorder="1" applyAlignment="1">
      <alignment horizontal="center"/>
    </xf>
    <xf numFmtId="3" fontId="5" fillId="0" borderId="21" xfId="1" applyNumberFormat="1" applyFont="1" applyBorder="1" applyAlignment="1">
      <alignment horizontal="center"/>
    </xf>
    <xf numFmtId="3" fontId="5" fillId="0" borderId="18" xfId="1" applyNumberFormat="1" applyFont="1" applyBorder="1" applyAlignment="1">
      <alignment horizontal="centerContinuous"/>
    </xf>
    <xf numFmtId="3" fontId="5" fillId="0" borderId="15" xfId="1" applyNumberFormat="1" applyFont="1" applyBorder="1" applyAlignment="1">
      <alignment horizontal="center"/>
    </xf>
    <xf numFmtId="3" fontId="5" fillId="0" borderId="22" xfId="1" applyNumberFormat="1" applyFont="1" applyBorder="1" applyAlignment="1">
      <alignment horizontal="center"/>
    </xf>
    <xf numFmtId="3" fontId="5" fillId="0" borderId="23" xfId="1" applyNumberFormat="1" applyFont="1" applyBorder="1" applyAlignment="1">
      <alignment horizontal="center"/>
    </xf>
    <xf numFmtId="3" fontId="5" fillId="0" borderId="24" xfId="1" applyNumberFormat="1" applyFont="1" applyBorder="1" applyAlignment="1">
      <alignment horizontal="center"/>
    </xf>
    <xf numFmtId="3" fontId="5" fillId="0" borderId="25" xfId="1" applyNumberFormat="1" applyFont="1" applyBorder="1" applyAlignment="1">
      <alignment horizontal="centerContinuous"/>
    </xf>
    <xf numFmtId="0" fontId="5" fillId="0" borderId="17" xfId="1" applyFont="1" applyBorder="1" applyAlignment="1">
      <alignment horizontal="center"/>
    </xf>
    <xf numFmtId="3" fontId="5" fillId="0" borderId="28" xfId="1" applyNumberFormat="1" applyFont="1" applyBorder="1" applyAlignment="1">
      <alignment horizontal="centerContinuous"/>
    </xf>
    <xf numFmtId="3" fontId="5" fillId="0" borderId="20" xfId="1" applyNumberFormat="1" applyFont="1" applyBorder="1" applyAlignment="1">
      <alignment horizontal="centerContinuous"/>
    </xf>
    <xf numFmtId="3" fontId="5" fillId="0" borderId="15" xfId="1" applyNumberFormat="1" applyFont="1" applyBorder="1" applyAlignment="1">
      <alignment horizontal="centerContinuous"/>
    </xf>
    <xf numFmtId="3" fontId="5" fillId="0" borderId="16" xfId="1" applyNumberFormat="1" applyFont="1" applyBorder="1" applyAlignment="1">
      <alignment horizontal="centerContinuous"/>
    </xf>
    <xf numFmtId="3" fontId="5" fillId="0" borderId="23" xfId="1" applyNumberFormat="1" applyFont="1" applyBorder="1" applyAlignment="1">
      <alignment horizontal="centerContinuous"/>
    </xf>
    <xf numFmtId="3" fontId="5" fillId="0" borderId="29" xfId="1" applyNumberFormat="1" applyFont="1" applyBorder="1" applyAlignment="1">
      <alignment horizontal="left"/>
    </xf>
    <xf numFmtId="0" fontId="5" fillId="0" borderId="30" xfId="1" applyFont="1" applyBorder="1" applyAlignment="1">
      <alignment horizontal="center"/>
    </xf>
    <xf numFmtId="0" fontId="5" fillId="0" borderId="0" xfId="1" applyFont="1" applyAlignment="1">
      <alignment horizontal="center"/>
    </xf>
    <xf numFmtId="0" fontId="5" fillId="0" borderId="31" xfId="1" applyFont="1" applyBorder="1" applyAlignment="1">
      <alignment horizontal="center" wrapText="1"/>
    </xf>
    <xf numFmtId="3" fontId="5" fillId="0" borderId="24" xfId="1" applyNumberFormat="1" applyFont="1" applyBorder="1" applyAlignment="1">
      <alignment horizontal="left"/>
    </xf>
    <xf numFmtId="3" fontId="5" fillId="0" borderId="32" xfId="1" applyNumberFormat="1" applyFont="1" applyBorder="1" applyAlignment="1">
      <alignment horizontal="center"/>
    </xf>
    <xf numFmtId="3" fontId="5" fillId="0" borderId="31" xfId="1" applyNumberFormat="1" applyFont="1" applyBorder="1" applyAlignment="1">
      <alignment horizontal="center"/>
    </xf>
    <xf numFmtId="3" fontId="5" fillId="0" borderId="33" xfId="1" applyNumberFormat="1" applyFont="1" applyBorder="1" applyAlignment="1">
      <alignment horizontal="center"/>
    </xf>
    <xf numFmtId="3" fontId="5" fillId="0" borderId="34" xfId="1" applyNumberFormat="1" applyFont="1" applyBorder="1" applyAlignment="1">
      <alignment horizontal="center"/>
    </xf>
    <xf numFmtId="3" fontId="5" fillId="0" borderId="35" xfId="1" applyNumberFormat="1" applyFont="1" applyBorder="1" applyAlignment="1">
      <alignment horizontal="center"/>
    </xf>
    <xf numFmtId="0" fontId="5" fillId="0" borderId="35" xfId="1" applyFont="1" applyBorder="1" applyAlignment="1">
      <alignment horizontal="center"/>
    </xf>
    <xf numFmtId="0" fontId="5" fillId="0" borderId="36" xfId="1" applyFont="1" applyBorder="1" applyAlignment="1">
      <alignment horizontal="center"/>
    </xf>
    <xf numFmtId="0" fontId="5" fillId="0" borderId="24" xfId="1" applyFont="1" applyBorder="1" applyAlignment="1">
      <alignment horizontal="center"/>
    </xf>
    <xf numFmtId="3" fontId="5" fillId="0" borderId="37" xfId="1" applyNumberFormat="1" applyFont="1" applyBorder="1" applyAlignment="1">
      <alignment horizontal="center"/>
    </xf>
    <xf numFmtId="3" fontId="5" fillId="0" borderId="38" xfId="1" applyNumberFormat="1" applyFont="1" applyBorder="1" applyAlignment="1">
      <alignment horizontal="center" wrapText="1"/>
    </xf>
    <xf numFmtId="0" fontId="7" fillId="0" borderId="24" xfId="1" applyFont="1" applyBorder="1"/>
    <xf numFmtId="0" fontId="5" fillId="0" borderId="35" xfId="1" applyFont="1" applyBorder="1" applyAlignment="1">
      <alignment horizontal="left"/>
    </xf>
    <xf numFmtId="0" fontId="5" fillId="0" borderId="40" xfId="1" applyFont="1" applyBorder="1" applyAlignment="1">
      <alignment horizontal="center"/>
    </xf>
    <xf numFmtId="0" fontId="5" fillId="0" borderId="41" xfId="1" applyFont="1" applyBorder="1" applyAlignment="1">
      <alignment horizontal="left"/>
    </xf>
    <xf numFmtId="3" fontId="5" fillId="0" borderId="33" xfId="1" applyNumberFormat="1" applyFont="1" applyBorder="1" applyAlignment="1">
      <alignment horizontal="left"/>
    </xf>
    <xf numFmtId="3" fontId="5" fillId="0" borderId="42" xfId="1" applyNumberFormat="1" applyFont="1" applyBorder="1" applyAlignment="1">
      <alignment horizontal="left"/>
    </xf>
    <xf numFmtId="3" fontId="5" fillId="0" borderId="31" xfId="1" applyNumberFormat="1" applyFont="1" applyBorder="1" applyAlignment="1">
      <alignment horizontal="center" wrapText="1"/>
    </xf>
    <xf numFmtId="0" fontId="5" fillId="0" borderId="19" xfId="1" applyFont="1" applyBorder="1" applyAlignment="1">
      <alignment horizontal="center" wrapText="1"/>
    </xf>
    <xf numFmtId="3" fontId="5" fillId="0" borderId="43" xfId="1" applyNumberFormat="1" applyFont="1" applyBorder="1" applyAlignment="1">
      <alignment horizontal="center"/>
    </xf>
    <xf numFmtId="3" fontId="5" fillId="0" borderId="38" xfId="1" applyNumberFormat="1" applyFont="1" applyBorder="1" applyAlignment="1">
      <alignment horizontal="center"/>
    </xf>
    <xf numFmtId="3" fontId="5" fillId="0" borderId="44" xfId="1" applyNumberFormat="1" applyFont="1" applyBorder="1" applyAlignment="1">
      <alignment horizontal="center"/>
    </xf>
    <xf numFmtId="3" fontId="5" fillId="0" borderId="45" xfId="1" applyNumberFormat="1" applyFont="1" applyBorder="1" applyAlignment="1">
      <alignment horizontal="center"/>
    </xf>
    <xf numFmtId="3" fontId="5" fillId="0" borderId="46" xfId="1" applyNumberFormat="1" applyFont="1" applyBorder="1" applyAlignment="1">
      <alignment horizontal="center"/>
    </xf>
    <xf numFmtId="3" fontId="5" fillId="0" borderId="47" xfId="1" applyNumberFormat="1" applyFont="1" applyBorder="1" applyAlignment="1">
      <alignment horizontal="center"/>
    </xf>
    <xf numFmtId="3" fontId="5" fillId="0" borderId="0" xfId="1" applyNumberFormat="1" applyFont="1" applyAlignment="1">
      <alignment horizontal="centerContinuous"/>
    </xf>
    <xf numFmtId="0" fontId="5" fillId="0" borderId="19" xfId="1" applyFont="1" applyBorder="1" applyAlignment="1">
      <alignment horizontal="center"/>
    </xf>
    <xf numFmtId="0" fontId="7" fillId="0" borderId="21" xfId="1" applyFont="1" applyBorder="1"/>
    <xf numFmtId="0" fontId="7" fillId="0" borderId="32" xfId="1" applyFont="1" applyBorder="1"/>
    <xf numFmtId="0" fontId="5" fillId="0" borderId="32" xfId="1" applyFont="1" applyBorder="1" applyAlignment="1">
      <alignment horizontal="center"/>
    </xf>
    <xf numFmtId="3" fontId="5" fillId="0" borderId="30" xfId="1" applyNumberFormat="1" applyFont="1" applyBorder="1" applyAlignment="1">
      <alignment horizontal="center"/>
    </xf>
    <xf numFmtId="3" fontId="5" fillId="0" borderId="39" xfId="1" applyNumberFormat="1" applyFont="1" applyBorder="1" applyAlignment="1">
      <alignment horizontal="center"/>
    </xf>
    <xf numFmtId="3" fontId="5" fillId="0" borderId="0" xfId="1" applyNumberFormat="1" applyFont="1" applyAlignment="1">
      <alignment horizontal="center" wrapText="1"/>
    </xf>
    <xf numFmtId="3" fontId="5" fillId="0" borderId="31" xfId="1" applyNumberFormat="1" applyFont="1" applyBorder="1" applyAlignment="1">
      <alignment horizontal="centerContinuous"/>
    </xf>
    <xf numFmtId="3" fontId="5" fillId="0" borderId="19" xfId="1" applyNumberFormat="1" applyFont="1" applyBorder="1" applyAlignment="1">
      <alignment horizontal="centerContinuous"/>
    </xf>
    <xf numFmtId="0" fontId="7" fillId="0" borderId="19" xfId="1" applyFont="1" applyBorder="1"/>
    <xf numFmtId="0" fontId="7" fillId="0" borderId="0" xfId="1" applyFont="1"/>
    <xf numFmtId="3" fontId="5" fillId="0" borderId="33" xfId="1" applyNumberFormat="1" applyFont="1" applyBorder="1" applyAlignment="1">
      <alignment horizontal="centerContinuous"/>
    </xf>
    <xf numFmtId="3" fontId="5" fillId="0" borderId="6" xfId="1" applyNumberFormat="1" applyFont="1" applyBorder="1" applyAlignment="1">
      <alignment horizontal="centerContinuous"/>
    </xf>
    <xf numFmtId="0" fontId="7" fillId="0" borderId="31" xfId="1" applyFont="1" applyBorder="1"/>
    <xf numFmtId="3" fontId="5" fillId="0" borderId="19" xfId="1" applyNumberFormat="1" applyFont="1" applyBorder="1" applyAlignment="1">
      <alignment horizontal="left"/>
    </xf>
    <xf numFmtId="3" fontId="5" fillId="0" borderId="21" xfId="1" applyNumberFormat="1" applyFont="1" applyBorder="1" applyAlignment="1">
      <alignment horizontal="left"/>
    </xf>
    <xf numFmtId="3" fontId="5" fillId="0" borderId="32" xfId="1" applyNumberFormat="1" applyFont="1" applyBorder="1" applyAlignment="1">
      <alignment horizontal="left"/>
    </xf>
    <xf numFmtId="0" fontId="7" fillId="0" borderId="12" xfId="1" applyFont="1" applyBorder="1"/>
    <xf numFmtId="0" fontId="7" fillId="0" borderId="33" xfId="1" applyFont="1" applyBorder="1"/>
    <xf numFmtId="0" fontId="7" fillId="0" borderId="6" xfId="1" applyFont="1" applyBorder="1"/>
    <xf numFmtId="0" fontId="5" fillId="0" borderId="21" xfId="1" applyFont="1" applyBorder="1" applyAlignment="1">
      <alignment horizontal="center"/>
    </xf>
    <xf numFmtId="49" fontId="5" fillId="0" borderId="48" xfId="1" applyNumberFormat="1" applyFont="1" applyBorder="1" applyAlignment="1">
      <alignment horizontal="center"/>
    </xf>
    <xf numFmtId="49" fontId="5" fillId="0" borderId="49" xfId="1" applyNumberFormat="1" applyFont="1" applyBorder="1" applyAlignment="1">
      <alignment horizontal="center"/>
    </xf>
    <xf numFmtId="49" fontId="5" fillId="0" borderId="9" xfId="1" applyNumberFormat="1" applyFont="1" applyBorder="1" applyAlignment="1">
      <alignment horizontal="center"/>
    </xf>
    <xf numFmtId="49" fontId="5" fillId="0" borderId="50" xfId="1" applyNumberFormat="1" applyFont="1" applyBorder="1" applyAlignment="1">
      <alignment horizontal="center"/>
    </xf>
    <xf numFmtId="49" fontId="5" fillId="0" borderId="51" xfId="1" applyNumberFormat="1" applyFont="1" applyBorder="1" applyAlignment="1">
      <alignment horizontal="center"/>
    </xf>
    <xf numFmtId="49" fontId="5" fillId="0" borderId="52" xfId="1" applyNumberFormat="1" applyFont="1" applyBorder="1" applyAlignment="1">
      <alignment horizontal="center"/>
    </xf>
    <xf numFmtId="49" fontId="5" fillId="0" borderId="13" xfId="1" applyNumberFormat="1" applyFont="1" applyBorder="1" applyAlignment="1">
      <alignment horizontal="center"/>
    </xf>
    <xf numFmtId="49" fontId="5" fillId="0" borderId="10" xfId="1" applyNumberFormat="1" applyFont="1" applyBorder="1" applyAlignment="1">
      <alignment horizontal="center"/>
    </xf>
    <xf numFmtId="49" fontId="5" fillId="0" borderId="11" xfId="1" applyNumberFormat="1" applyFont="1" applyBorder="1" applyAlignment="1">
      <alignment horizontal="center"/>
    </xf>
    <xf numFmtId="49" fontId="5" fillId="0" borderId="6" xfId="1" applyNumberFormat="1" applyFont="1" applyBorder="1" applyAlignment="1">
      <alignment horizontal="center"/>
    </xf>
    <xf numFmtId="49" fontId="5" fillId="0" borderId="0" xfId="1" applyNumberFormat="1" applyFont="1" applyAlignment="1">
      <alignment horizontal="center"/>
    </xf>
    <xf numFmtId="49" fontId="7" fillId="0" borderId="52" xfId="1" applyNumberFormat="1" applyFont="1" applyBorder="1" applyAlignment="1">
      <alignment horizontal="center"/>
    </xf>
    <xf numFmtId="49" fontId="7" fillId="0" borderId="49" xfId="1" applyNumberFormat="1" applyFont="1" applyBorder="1" applyAlignment="1">
      <alignment horizontal="center"/>
    </xf>
    <xf numFmtId="49" fontId="5" fillId="0" borderId="53" xfId="1" applyNumberFormat="1" applyFont="1" applyBorder="1" applyAlignment="1">
      <alignment horizontal="center"/>
    </xf>
    <xf numFmtId="49" fontId="5" fillId="0" borderId="14" xfId="1" applyNumberFormat="1" applyFont="1" applyBorder="1" applyAlignment="1">
      <alignment horizontal="center"/>
    </xf>
    <xf numFmtId="49" fontId="6" fillId="0" borderId="0" xfId="1" applyNumberFormat="1" applyFont="1" applyAlignment="1">
      <alignment horizontal="center"/>
    </xf>
    <xf numFmtId="3" fontId="5" fillId="0" borderId="54" xfId="1" applyNumberFormat="1" applyFont="1" applyBorder="1" applyAlignment="1">
      <alignment horizontal="center"/>
    </xf>
    <xf numFmtId="3" fontId="6" fillId="0" borderId="0" xfId="1" applyNumberFormat="1" applyFont="1" applyAlignment="1">
      <alignment horizontal="center"/>
    </xf>
    <xf numFmtId="3" fontId="7" fillId="0" borderId="8" xfId="1" applyNumberFormat="1" applyFont="1" applyBorder="1" applyAlignment="1">
      <alignment horizontal="left"/>
    </xf>
    <xf numFmtId="3" fontId="7" fillId="0" borderId="31" xfId="1" applyNumberFormat="1" applyFont="1" applyBorder="1" applyAlignment="1">
      <alignment horizontal="left"/>
    </xf>
    <xf numFmtId="3" fontId="7" fillId="0" borderId="0" xfId="1" applyNumberFormat="1" applyFont="1" applyAlignment="1">
      <alignment horizontal="left"/>
    </xf>
    <xf numFmtId="3" fontId="7" fillId="0" borderId="19" xfId="1" applyNumberFormat="1" applyFont="1" applyBorder="1" applyAlignment="1">
      <alignment horizontal="left"/>
    </xf>
    <xf numFmtId="3" fontId="7" fillId="0" borderId="24" xfId="1" applyNumberFormat="1" applyFont="1" applyBorder="1" applyAlignment="1">
      <alignment horizontal="left"/>
    </xf>
    <xf numFmtId="3" fontId="7" fillId="0" borderId="51" xfId="1" applyNumberFormat="1" applyFont="1" applyBorder="1" applyAlignment="1">
      <alignment horizontal="left"/>
    </xf>
    <xf numFmtId="3" fontId="7" fillId="0" borderId="32" xfId="1" applyNumberFormat="1" applyFont="1" applyBorder="1" applyAlignment="1">
      <alignment horizontal="left"/>
    </xf>
    <xf numFmtId="3" fontId="7" fillId="0" borderId="11" xfId="1" applyNumberFormat="1" applyFont="1" applyBorder="1" applyAlignment="1">
      <alignment horizontal="left"/>
    </xf>
    <xf numFmtId="3" fontId="7" fillId="0" borderId="6" xfId="1" applyNumberFormat="1" applyFont="1" applyBorder="1" applyAlignment="1">
      <alignment horizontal="left"/>
    </xf>
    <xf numFmtId="3" fontId="7" fillId="0" borderId="21" xfId="1" applyNumberFormat="1" applyFont="1" applyBorder="1" applyAlignment="1">
      <alignment horizontal="left"/>
    </xf>
    <xf numFmtId="3" fontId="7" fillId="0" borderId="49" xfId="1" applyNumberFormat="1" applyFont="1" applyBorder="1" applyAlignment="1">
      <alignment horizontal="left"/>
    </xf>
    <xf numFmtId="3" fontId="7" fillId="0" borderId="30" xfId="1" applyNumberFormat="1" applyFont="1" applyBorder="1" applyAlignment="1">
      <alignment horizontal="left"/>
    </xf>
    <xf numFmtId="3" fontId="7" fillId="0" borderId="39" xfId="1" applyNumberFormat="1" applyFont="1" applyBorder="1" applyAlignment="1">
      <alignment horizontal="left"/>
    </xf>
    <xf numFmtId="3" fontId="7" fillId="0" borderId="33" xfId="1" applyNumberFormat="1" applyFont="1" applyBorder="1" applyAlignment="1">
      <alignment horizontal="left"/>
    </xf>
    <xf numFmtId="3" fontId="7" fillId="0" borderId="55" xfId="1" applyNumberFormat="1" applyFont="1" applyBorder="1" applyAlignment="1">
      <alignment horizontal="left"/>
    </xf>
    <xf numFmtId="3" fontId="7" fillId="0" borderId="15" xfId="1" applyNumberFormat="1" applyFont="1" applyBorder="1" applyAlignment="1">
      <alignment horizontal="right"/>
    </xf>
    <xf numFmtId="3" fontId="7" fillId="0" borderId="20" xfId="1" applyNumberFormat="1" applyFont="1" applyBorder="1" applyAlignment="1">
      <alignment horizontal="right"/>
    </xf>
    <xf numFmtId="3" fontId="7" fillId="0" borderId="16" xfId="1" applyNumberFormat="1" applyFont="1" applyBorder="1" applyAlignment="1">
      <alignment horizontal="right"/>
    </xf>
    <xf numFmtId="3" fontId="7" fillId="0" borderId="17" xfId="1" applyNumberFormat="1" applyFont="1" applyBorder="1" applyAlignment="1">
      <alignment horizontal="right"/>
    </xf>
    <xf numFmtId="3" fontId="7" fillId="0" borderId="21" xfId="1" applyNumberFormat="1" applyFont="1" applyBorder="1" applyAlignment="1">
      <alignment horizontal="right"/>
    </xf>
    <xf numFmtId="3" fontId="7" fillId="0" borderId="25" xfId="1" applyNumberFormat="1" applyFont="1" applyBorder="1" applyAlignment="1">
      <alignment horizontal="right"/>
    </xf>
    <xf numFmtId="3" fontId="7" fillId="0" borderId="42" xfId="1" applyNumberFormat="1" applyFont="1" applyBorder="1" applyAlignment="1">
      <alignment horizontal="right"/>
    </xf>
    <xf numFmtId="3" fontId="7" fillId="0" borderId="6" xfId="1" applyNumberFormat="1" applyFont="1" applyBorder="1" applyAlignment="1">
      <alignment horizontal="right"/>
    </xf>
    <xf numFmtId="3" fontId="7" fillId="0" borderId="0" xfId="1" applyNumberFormat="1" applyFont="1" applyAlignment="1">
      <alignment horizontal="right"/>
    </xf>
    <xf numFmtId="3" fontId="7" fillId="0" borderId="18" xfId="1" applyNumberFormat="1" applyFont="1" applyBorder="1" applyAlignment="1">
      <alignment horizontal="right"/>
    </xf>
    <xf numFmtId="3" fontId="7" fillId="0" borderId="31" xfId="1" applyNumberFormat="1" applyFont="1" applyBorder="1" applyAlignment="1">
      <alignment horizontal="right"/>
    </xf>
    <xf numFmtId="3" fontId="7" fillId="0" borderId="56" xfId="1" applyNumberFormat="1" applyFont="1" applyBorder="1" applyAlignment="1">
      <alignment horizontal="right"/>
    </xf>
    <xf numFmtId="3" fontId="7" fillId="0" borderId="57" xfId="1" applyNumberFormat="1" applyFont="1" applyBorder="1" applyAlignment="1">
      <alignment horizontal="right"/>
    </xf>
    <xf numFmtId="3" fontId="7" fillId="0" borderId="24" xfId="1" applyNumberFormat="1" applyFont="1" applyBorder="1" applyAlignment="1">
      <alignment horizontal="right"/>
    </xf>
    <xf numFmtId="3" fontId="7" fillId="0" borderId="23" xfId="1" applyNumberFormat="1" applyFont="1" applyBorder="1" applyAlignment="1">
      <alignment horizontal="right"/>
    </xf>
    <xf numFmtId="3" fontId="7" fillId="0" borderId="19" xfId="1" applyNumberFormat="1" applyFont="1" applyBorder="1" applyAlignment="1">
      <alignment horizontal="right"/>
    </xf>
    <xf numFmtId="3" fontId="7" fillId="0" borderId="32" xfId="1" applyNumberFormat="1" applyFont="1" applyBorder="1" applyAlignment="1">
      <alignment horizontal="right"/>
    </xf>
    <xf numFmtId="3" fontId="7" fillId="0" borderId="30" xfId="1" applyNumberFormat="1" applyFont="1" applyBorder="1" applyAlignment="1">
      <alignment horizontal="right"/>
    </xf>
    <xf numFmtId="3" fontId="7" fillId="0" borderId="39" xfId="1" applyNumberFormat="1" applyFont="1" applyBorder="1" applyAlignment="1">
      <alignment horizontal="right"/>
    </xf>
    <xf numFmtId="3" fontId="7" fillId="0" borderId="33" xfId="1" applyNumberFormat="1" applyFont="1" applyBorder="1" applyAlignment="1">
      <alignment horizontal="right"/>
    </xf>
    <xf numFmtId="3" fontId="7" fillId="0" borderId="12" xfId="1" applyNumberFormat="1" applyFont="1" applyBorder="1" applyAlignment="1">
      <alignment horizontal="right"/>
    </xf>
    <xf numFmtId="3" fontId="7" fillId="0" borderId="52" xfId="1" applyNumberFormat="1" applyFont="1" applyBorder="1" applyAlignment="1">
      <alignment horizontal="right"/>
    </xf>
    <xf numFmtId="3" fontId="7" fillId="0" borderId="49" xfId="1" applyNumberFormat="1" applyFont="1" applyBorder="1" applyAlignment="1">
      <alignment horizontal="right"/>
    </xf>
    <xf numFmtId="3" fontId="7" fillId="0" borderId="22" xfId="1" applyNumberFormat="1" applyFont="1" applyBorder="1" applyAlignment="1">
      <alignment horizontal="right"/>
    </xf>
    <xf numFmtId="3" fontId="7" fillId="0" borderId="54" xfId="1" applyNumberFormat="1" applyFont="1" applyBorder="1" applyAlignment="1">
      <alignment horizontal="right"/>
    </xf>
    <xf numFmtId="3" fontId="7" fillId="0" borderId="58" xfId="1" applyNumberFormat="1" applyFont="1" applyBorder="1" applyAlignment="1">
      <alignment horizontal="right"/>
    </xf>
    <xf numFmtId="3" fontId="7" fillId="0" borderId="19" xfId="1" applyNumberFormat="1" applyFont="1" applyBorder="1" applyAlignment="1">
      <alignment horizontal="center"/>
    </xf>
    <xf numFmtId="3" fontId="7" fillId="0" borderId="0" xfId="1" applyNumberFormat="1" applyFont="1" applyAlignment="1">
      <alignment horizontal="center"/>
    </xf>
    <xf numFmtId="3" fontId="7" fillId="0" borderId="51" xfId="1" applyNumberFormat="1" applyFont="1" applyBorder="1" applyAlignment="1">
      <alignment horizontal="right"/>
    </xf>
    <xf numFmtId="3" fontId="7" fillId="0" borderId="14" xfId="1" applyNumberFormat="1" applyFont="1" applyBorder="1" applyAlignment="1">
      <alignment horizontal="right"/>
    </xf>
    <xf numFmtId="0" fontId="7" fillId="0" borderId="0" xfId="1" applyFont="1" applyAlignment="1">
      <alignment horizontal="left"/>
    </xf>
    <xf numFmtId="3" fontId="7" fillId="0" borderId="59" xfId="1" applyNumberFormat="1" applyFont="1" applyBorder="1" applyAlignment="1">
      <alignment horizontal="right"/>
    </xf>
    <xf numFmtId="3" fontId="7" fillId="0" borderId="60" xfId="1" applyNumberFormat="1" applyFont="1" applyBorder="1" applyAlignment="1">
      <alignment horizontal="left"/>
    </xf>
    <xf numFmtId="3" fontId="7" fillId="0" borderId="61" xfId="1" applyNumberFormat="1" applyFont="1" applyBorder="1" applyAlignment="1">
      <alignment horizontal="right"/>
    </xf>
    <xf numFmtId="3" fontId="7" fillId="0" borderId="62" xfId="1" applyNumberFormat="1" applyFont="1" applyBorder="1" applyAlignment="1">
      <alignment horizontal="right"/>
    </xf>
    <xf numFmtId="3" fontId="7" fillId="0" borderId="63" xfId="1" applyNumberFormat="1" applyFont="1" applyBorder="1" applyAlignment="1">
      <alignment horizontal="right"/>
    </xf>
    <xf numFmtId="3" fontId="7" fillId="0" borderId="64" xfId="1" applyNumberFormat="1" applyFont="1" applyBorder="1" applyAlignment="1">
      <alignment horizontal="right"/>
    </xf>
    <xf numFmtId="3" fontId="7" fillId="0" borderId="65" xfId="1" applyNumberFormat="1" applyFont="1" applyBorder="1" applyAlignment="1">
      <alignment horizontal="right"/>
    </xf>
    <xf numFmtId="3" fontId="7" fillId="0" borderId="66" xfId="1" applyNumberFormat="1" applyFont="1" applyBorder="1" applyAlignment="1">
      <alignment horizontal="right"/>
    </xf>
    <xf numFmtId="3" fontId="7" fillId="0" borderId="67" xfId="1" applyNumberFormat="1" applyFont="1" applyBorder="1" applyAlignment="1">
      <alignment horizontal="right"/>
    </xf>
    <xf numFmtId="3" fontId="7" fillId="0" borderId="68" xfId="1" applyNumberFormat="1" applyFont="1" applyBorder="1" applyAlignment="1">
      <alignment horizontal="right"/>
    </xf>
    <xf numFmtId="3" fontId="7" fillId="0" borderId="69" xfId="1" applyNumberFormat="1" applyFont="1" applyBorder="1" applyAlignment="1">
      <alignment horizontal="right"/>
    </xf>
    <xf numFmtId="3" fontId="7" fillId="0" borderId="70" xfId="1" applyNumberFormat="1" applyFont="1" applyBorder="1" applyAlignment="1">
      <alignment horizontal="right"/>
    </xf>
    <xf numFmtId="0" fontId="3" fillId="0" borderId="0" xfId="1" applyFont="1"/>
    <xf numFmtId="0" fontId="5" fillId="0" borderId="31" xfId="1" applyFont="1" applyBorder="1" applyAlignment="1">
      <alignment horizontal="center" wrapText="1"/>
    </xf>
    <xf numFmtId="3" fontId="5" fillId="0" borderId="39" xfId="1" applyNumberFormat="1" applyFont="1" applyBorder="1" applyAlignment="1">
      <alignment horizontal="center" vertical="top" wrapText="1"/>
    </xf>
    <xf numFmtId="0" fontId="5" fillId="0" borderId="15" xfId="1" applyFont="1" applyBorder="1" applyAlignment="1">
      <alignment horizontal="center" wrapText="1"/>
    </xf>
    <xf numFmtId="0" fontId="5" fillId="0" borderId="31" xfId="1" applyFont="1" applyBorder="1" applyAlignment="1">
      <alignment horizontal="center" wrapText="1"/>
    </xf>
    <xf numFmtId="0" fontId="5" fillId="0" borderId="15" xfId="1" applyFont="1" applyBorder="1" applyAlignment="1">
      <alignment horizontal="center" vertical="top" wrapText="1"/>
    </xf>
    <xf numFmtId="0" fontId="5" fillId="0" borderId="31" xfId="1" applyFont="1" applyBorder="1" applyAlignment="1">
      <alignment horizontal="center" vertical="top" wrapText="1"/>
    </xf>
    <xf numFmtId="3" fontId="5" fillId="0" borderId="15" xfId="1" applyNumberFormat="1" applyFont="1" applyBorder="1" applyAlignment="1">
      <alignment horizontal="center" vertical="top" wrapText="1"/>
    </xf>
    <xf numFmtId="3" fontId="5" fillId="0" borderId="31" xfId="1" applyNumberFormat="1" applyFont="1" applyBorder="1" applyAlignment="1">
      <alignment horizontal="center" vertical="top" wrapText="1"/>
    </xf>
    <xf numFmtId="0" fontId="5" fillId="0" borderId="31" xfId="1" applyFont="1" applyBorder="1" applyAlignment="1">
      <alignment horizontal="center"/>
    </xf>
    <xf numFmtId="3" fontId="5" fillId="0" borderId="31" xfId="1" applyNumberFormat="1" applyFont="1" applyBorder="1" applyAlignment="1">
      <alignment horizontal="left"/>
    </xf>
    <xf numFmtId="3" fontId="7" fillId="0" borderId="31" xfId="1" applyNumberFormat="1" applyFont="1" applyBorder="1" applyAlignment="1">
      <alignment horizontal="center"/>
    </xf>
    <xf numFmtId="49" fontId="5" fillId="0" borderId="31" xfId="1" applyNumberFormat="1" applyFont="1" applyBorder="1" applyAlignment="1">
      <alignment horizontal="center"/>
    </xf>
    <xf numFmtId="0" fontId="12" fillId="0" borderId="20" xfId="1" applyFont="1" applyBorder="1"/>
    <xf numFmtId="0" fontId="13" fillId="0" borderId="0" xfId="1" applyFont="1"/>
    <xf numFmtId="0" fontId="12" fillId="0" borderId="0" xfId="1" applyFont="1"/>
    <xf numFmtId="0" fontId="1" fillId="0" borderId="0" xfId="1"/>
    <xf numFmtId="0" fontId="12" fillId="0" borderId="31" xfId="1" applyFont="1" applyBorder="1" applyAlignment="1">
      <alignment horizontal="center" wrapText="1"/>
    </xf>
    <xf numFmtId="0" fontId="12" fillId="0" borderId="12" xfId="1" applyFont="1" applyBorder="1" applyAlignment="1">
      <alignment horizontal="center" wrapText="1"/>
    </xf>
    <xf numFmtId="0" fontId="5" fillId="0" borderId="49" xfId="1" applyFont="1" applyBorder="1" applyAlignment="1">
      <alignment horizontal="center" wrapText="1"/>
    </xf>
    <xf numFmtId="0" fontId="5" fillId="0" borderId="10" xfId="1" applyFont="1" applyBorder="1" applyAlignment="1">
      <alignment horizontal="center" wrapText="1"/>
    </xf>
    <xf numFmtId="0" fontId="14" fillId="0" borderId="31" xfId="1" applyFont="1" applyBorder="1" applyAlignment="1">
      <alignment vertical="top" wrapText="1"/>
    </xf>
    <xf numFmtId="0" fontId="14" fillId="0" borderId="12" xfId="1" applyFont="1" applyBorder="1" applyAlignment="1">
      <alignment vertical="top" wrapText="1"/>
    </xf>
    <xf numFmtId="0" fontId="7" fillId="0" borderId="31" xfId="1" applyFont="1" applyBorder="1" applyAlignment="1">
      <alignment vertical="top" wrapText="1"/>
    </xf>
    <xf numFmtId="0" fontId="7" fillId="0" borderId="12" xfId="1" applyFont="1" applyBorder="1" applyAlignment="1">
      <alignment vertical="top" wrapText="1"/>
    </xf>
    <xf numFmtId="0" fontId="7" fillId="0" borderId="71" xfId="1" applyFont="1" applyBorder="1" applyAlignment="1">
      <alignment vertical="top" wrapText="1"/>
    </xf>
    <xf numFmtId="0" fontId="7" fillId="0" borderId="72" xfId="1" applyFont="1" applyBorder="1" applyAlignment="1">
      <alignment vertical="top" wrapText="1"/>
    </xf>
    <xf numFmtId="0" fontId="7" fillId="0" borderId="73" xfId="1" applyFont="1" applyBorder="1" applyAlignment="1">
      <alignment vertical="top" wrapText="1"/>
    </xf>
    <xf numFmtId="0" fontId="7" fillId="0" borderId="0" xfId="1" applyFont="1" applyAlignment="1">
      <alignment vertical="top" wrapText="1"/>
    </xf>
    <xf numFmtId="0" fontId="7" fillId="0" borderId="71" xfId="1" applyFont="1" applyBorder="1" applyAlignment="1">
      <alignment horizontal="justify" vertical="top"/>
    </xf>
    <xf numFmtId="0" fontId="7" fillId="0" borderId="74" xfId="1" applyFont="1" applyBorder="1" applyAlignment="1">
      <alignment vertical="top" wrapText="1"/>
    </xf>
    <xf numFmtId="0" fontId="7" fillId="0" borderId="75" xfId="1" applyFont="1" applyBorder="1" applyAlignment="1">
      <alignment vertical="top" wrapText="1"/>
    </xf>
    <xf numFmtId="0" fontId="5" fillId="0" borderId="15" xfId="1" applyFont="1" applyBorder="1" applyAlignment="1">
      <alignment wrapText="1"/>
    </xf>
    <xf numFmtId="0" fontId="5" fillId="0" borderId="22" xfId="1" applyFont="1" applyBorder="1" applyAlignment="1">
      <alignment wrapText="1"/>
    </xf>
    <xf numFmtId="0" fontId="5" fillId="0" borderId="12" xfId="1" applyFont="1" applyBorder="1" applyAlignment="1">
      <alignment horizontal="center" wrapText="1"/>
    </xf>
    <xf numFmtId="0" fontId="7" fillId="0" borderId="76" xfId="1" applyFont="1" applyBorder="1" applyAlignment="1">
      <alignment vertical="top" wrapText="1"/>
    </xf>
    <xf numFmtId="0" fontId="12" fillId="0" borderId="28" xfId="1" applyFont="1" applyBorder="1" applyAlignment="1">
      <alignment vertical="center" wrapText="1"/>
    </xf>
    <xf numFmtId="0" fontId="7" fillId="0" borderId="40" xfId="1" applyFont="1" applyBorder="1" applyAlignment="1">
      <alignment vertical="top" wrapText="1"/>
    </xf>
    <xf numFmtId="0" fontId="7" fillId="0" borderId="38" xfId="1" applyFont="1" applyBorder="1" applyAlignment="1">
      <alignment vertical="top" wrapText="1"/>
    </xf>
    <xf numFmtId="0" fontId="7" fillId="0" borderId="47" xfId="1" applyFont="1" applyBorder="1" applyAlignment="1">
      <alignment vertical="top" wrapText="1"/>
    </xf>
    <xf numFmtId="0" fontId="7" fillId="0" borderId="49" xfId="1" applyFont="1" applyBorder="1" applyAlignment="1">
      <alignment vertical="top" wrapText="1"/>
    </xf>
    <xf numFmtId="0" fontId="7" fillId="0" borderId="59" xfId="1" applyFont="1" applyBorder="1" applyAlignment="1">
      <alignment vertical="top" wrapText="1"/>
    </xf>
    <xf numFmtId="0" fontId="7" fillId="0" borderId="36" xfId="1" applyFont="1" applyBorder="1" applyAlignment="1">
      <alignment vertical="top" wrapText="1"/>
    </xf>
    <xf numFmtId="0" fontId="7" fillId="0" borderId="10" xfId="1" applyFont="1" applyBorder="1" applyAlignment="1">
      <alignment vertical="top" wrapText="1"/>
    </xf>
    <xf numFmtId="0" fontId="13" fillId="0" borderId="0" xfId="1" applyFont="1" applyBorder="1"/>
    <xf numFmtId="0" fontId="12" fillId="0" borderId="0" xfId="1" applyFont="1" applyBorder="1" applyAlignment="1">
      <alignment horizontal="center"/>
    </xf>
    <xf numFmtId="0" fontId="12" fillId="0" borderId="32" xfId="1" applyFont="1" applyBorder="1" applyAlignment="1">
      <alignment horizontal="left"/>
    </xf>
    <xf numFmtId="0" fontId="12" fillId="0" borderId="12" xfId="1" applyFont="1" applyBorder="1" applyAlignment="1">
      <alignment horizontal="center"/>
    </xf>
    <xf numFmtId="0" fontId="14" fillId="0" borderId="12" xfId="1" applyFont="1" applyBorder="1" applyAlignment="1">
      <alignment horizontal="left" wrapText="1"/>
    </xf>
    <xf numFmtId="0" fontId="5" fillId="0" borderId="18" xfId="1" applyFont="1" applyBorder="1"/>
    <xf numFmtId="0" fontId="12" fillId="0" borderId="21" xfId="1" applyFont="1" applyBorder="1" applyAlignment="1">
      <alignment horizontal="center"/>
    </xf>
    <xf numFmtId="0" fontId="5" fillId="0" borderId="52" xfId="1" applyFont="1" applyBorder="1"/>
    <xf numFmtId="0" fontId="12" fillId="0" borderId="25" xfId="1" applyFont="1" applyBorder="1" applyAlignment="1">
      <alignment vertical="top"/>
    </xf>
    <xf numFmtId="0" fontId="5" fillId="0" borderId="77" xfId="1" applyFont="1" applyBorder="1" applyAlignment="1">
      <alignment vertical="top"/>
    </xf>
    <xf numFmtId="0" fontId="7" fillId="0" borderId="78" xfId="1" applyFont="1" applyBorder="1" applyAlignment="1">
      <alignment vertical="top"/>
    </xf>
    <xf numFmtId="0" fontId="7" fillId="0" borderId="78" xfId="1" applyFont="1" applyBorder="1" applyAlignment="1">
      <alignment vertical="top" wrapText="1"/>
    </xf>
    <xf numFmtId="0" fontId="5" fillId="0" borderId="78" xfId="1" applyFont="1" applyBorder="1" applyAlignment="1">
      <alignment vertical="top"/>
    </xf>
    <xf numFmtId="0" fontId="7" fillId="0" borderId="79" xfId="1" applyFont="1" applyBorder="1" applyAlignment="1">
      <alignment vertical="top"/>
    </xf>
    <xf numFmtId="0" fontId="5" fillId="0" borderId="79" xfId="1" applyFont="1" applyBorder="1"/>
    <xf numFmtId="0" fontId="7" fillId="0" borderId="80" xfId="1" applyFont="1" applyBorder="1" applyAlignment="1">
      <alignment vertical="top" wrapText="1"/>
    </xf>
    <xf numFmtId="0" fontId="12" fillId="0" borderId="32" xfId="1" applyFont="1" applyBorder="1" applyAlignment="1">
      <alignment horizontal="center"/>
    </xf>
    <xf numFmtId="0" fontId="5" fillId="0" borderId="32" xfId="1" applyFont="1" applyBorder="1"/>
    <xf numFmtId="0" fontId="7" fillId="0" borderId="80" xfId="1" applyFont="1" applyBorder="1" applyAlignment="1">
      <alignment vertical="top"/>
    </xf>
    <xf numFmtId="0" fontId="7" fillId="0" borderId="32" xfId="1" applyFont="1" applyBorder="1" applyAlignment="1">
      <alignment vertical="top"/>
    </xf>
    <xf numFmtId="0" fontId="12" fillId="0" borderId="26" xfId="1" applyFont="1" applyBorder="1" applyAlignment="1">
      <alignment vertical="center"/>
    </xf>
    <xf numFmtId="0" fontId="7" fillId="0" borderId="77" xfId="1" applyFont="1" applyBorder="1" applyAlignment="1">
      <alignment vertical="top" wrapText="1"/>
    </xf>
    <xf numFmtId="0" fontId="7" fillId="0" borderId="46" xfId="1" applyFont="1" applyBorder="1" applyAlignment="1">
      <alignment vertical="top" wrapText="1"/>
    </xf>
    <xf numFmtId="0" fontId="7" fillId="0" borderId="21" xfId="1" applyFont="1" applyBorder="1" applyAlignment="1">
      <alignment vertical="top" wrapText="1"/>
    </xf>
    <xf numFmtId="0" fontId="7" fillId="0" borderId="52" xfId="1" applyFont="1" applyBorder="1" applyAlignment="1">
      <alignment vertical="top" wrapText="1"/>
    </xf>
    <xf numFmtId="0" fontId="7" fillId="0" borderId="77" xfId="1" applyFont="1" applyBorder="1" applyAlignment="1">
      <alignment vertical="top"/>
    </xf>
    <xf numFmtId="0" fontId="7" fillId="0" borderId="21" xfId="1" applyFont="1" applyBorder="1" applyAlignment="1">
      <alignment vertical="top"/>
    </xf>
    <xf numFmtId="0" fontId="7" fillId="0" borderId="52" xfId="1" applyFont="1" applyBorder="1" applyAlignment="1">
      <alignment vertical="top"/>
    </xf>
    <xf numFmtId="0" fontId="12" fillId="0" borderId="25" xfId="1" applyFont="1" applyBorder="1" applyAlignment="1">
      <alignment vertical="center"/>
    </xf>
    <xf numFmtId="0" fontId="14" fillId="0" borderId="15" xfId="1" applyFont="1" applyBorder="1" applyAlignment="1">
      <alignment vertical="top" wrapText="1"/>
    </xf>
    <xf numFmtId="0" fontId="14" fillId="0" borderId="22" xfId="1" applyFont="1" applyBorder="1" applyAlignment="1">
      <alignment vertical="top" wrapText="1"/>
    </xf>
    <xf numFmtId="0" fontId="12" fillId="0" borderId="15" xfId="1" applyFont="1" applyBorder="1" applyAlignment="1">
      <alignment vertical="top" wrapText="1"/>
    </xf>
    <xf numFmtId="0" fontId="12" fillId="0" borderId="22" xfId="1" applyFont="1" applyBorder="1" applyAlignment="1">
      <alignment vertical="top" wrapText="1"/>
    </xf>
    <xf numFmtId="0" fontId="12" fillId="0" borderId="22" xfId="1" applyFont="1" applyBorder="1" applyAlignment="1">
      <alignment vertical="center" wrapText="1"/>
    </xf>
    <xf numFmtId="0" fontId="7" fillId="0" borderId="45" xfId="1" applyFont="1" applyBorder="1" applyAlignment="1">
      <alignment vertical="top" wrapText="1"/>
    </xf>
    <xf numFmtId="0" fontId="15" fillId="0" borderId="72" xfId="1" applyFont="1" applyBorder="1" applyAlignment="1">
      <alignment vertical="top" wrapText="1"/>
    </xf>
    <xf numFmtId="0" fontId="7" fillId="2" borderId="71" xfId="1" applyFont="1" applyFill="1" applyBorder="1" applyAlignment="1">
      <alignment vertical="top" wrapText="1"/>
    </xf>
    <xf numFmtId="0" fontId="7" fillId="2" borderId="73" xfId="1" applyFont="1" applyFill="1" applyBorder="1" applyAlignment="1">
      <alignment vertical="top" wrapText="1"/>
    </xf>
    <xf numFmtId="49" fontId="5" fillId="0" borderId="0" xfId="1" applyNumberFormat="1" applyFont="1" applyBorder="1" applyAlignment="1">
      <alignment horizontal="center"/>
    </xf>
    <xf numFmtId="3" fontId="5" fillId="0" borderId="39" xfId="1" applyNumberFormat="1" applyFont="1" applyBorder="1" applyAlignment="1">
      <alignment horizontal="center" vertical="top"/>
    </xf>
    <xf numFmtId="0" fontId="14" fillId="0" borderId="9" xfId="1" applyFont="1" applyBorder="1" applyAlignment="1">
      <alignment wrapText="1"/>
    </xf>
    <xf numFmtId="0" fontId="14" fillId="0" borderId="10" xfId="1" applyFont="1" applyBorder="1" applyAlignment="1">
      <alignment wrapText="1"/>
    </xf>
    <xf numFmtId="0" fontId="14" fillId="0" borderId="13" xfId="1" applyFont="1" applyBorder="1" applyAlignment="1"/>
    <xf numFmtId="0" fontId="14" fillId="0" borderId="0" xfId="1" applyFont="1" applyAlignment="1">
      <alignment horizontal="left" wrapText="1"/>
    </xf>
    <xf numFmtId="0" fontId="14" fillId="0" borderId="32" xfId="1" applyFont="1" applyBorder="1" applyAlignment="1">
      <alignment horizontal="left"/>
    </xf>
    <xf numFmtId="3" fontId="2" fillId="0" borderId="0" xfId="1" applyNumberFormat="1" applyFont="1" applyAlignment="1">
      <alignment horizontal="center"/>
    </xf>
    <xf numFmtId="0" fontId="2" fillId="0" borderId="0" xfId="1" applyFont="1" applyAlignment="1">
      <alignment horizontal="center"/>
    </xf>
    <xf numFmtId="0" fontId="5" fillId="0" borderId="2" xfId="1" applyFont="1" applyBorder="1" applyAlignment="1">
      <alignment horizontal="center"/>
    </xf>
    <xf numFmtId="3" fontId="5" fillId="0" borderId="4" xfId="1" applyNumberFormat="1" applyFont="1" applyBorder="1" applyAlignment="1">
      <alignment horizontal="center"/>
    </xf>
    <xf numFmtId="3" fontId="5" fillId="0" borderId="2" xfId="1" applyNumberFormat="1" applyFont="1" applyBorder="1" applyAlignment="1">
      <alignment horizontal="center"/>
    </xf>
    <xf numFmtId="3" fontId="5" fillId="0" borderId="3" xfId="1" applyNumberFormat="1" applyFont="1" applyBorder="1" applyAlignment="1">
      <alignment horizontal="center"/>
    </xf>
    <xf numFmtId="3" fontId="5" fillId="0" borderId="7" xfId="1" applyNumberFormat="1" applyFont="1" applyBorder="1" applyAlignment="1">
      <alignment horizontal="center"/>
    </xf>
    <xf numFmtId="3" fontId="5" fillId="0" borderId="26" xfId="1" applyNumberFormat="1" applyFont="1" applyBorder="1" applyAlignment="1">
      <alignment horizontal="center"/>
    </xf>
    <xf numFmtId="0" fontId="1" fillId="0" borderId="27" xfId="1" applyBorder="1" applyAlignment="1">
      <alignment horizontal="center"/>
    </xf>
    <xf numFmtId="0" fontId="5" fillId="0" borderId="35" xfId="1" applyFont="1" applyBorder="1" applyAlignment="1">
      <alignment horizontal="center"/>
    </xf>
    <xf numFmtId="0" fontId="5" fillId="0" borderId="36" xfId="1" applyFont="1" applyBorder="1" applyAlignment="1">
      <alignment horizontal="center"/>
    </xf>
    <xf numFmtId="3" fontId="5" fillId="0" borderId="31" xfId="1" applyNumberFormat="1" applyFont="1" applyBorder="1" applyAlignment="1">
      <alignment horizontal="center" vertical="top" wrapText="1"/>
    </xf>
    <xf numFmtId="3" fontId="5" fillId="0" borderId="25" xfId="1" applyNumberFormat="1" applyFont="1" applyBorder="1" applyAlignment="1">
      <alignment horizontal="center"/>
    </xf>
    <xf numFmtId="3" fontId="5" fillId="0" borderId="20" xfId="1" applyNumberFormat="1" applyFont="1" applyBorder="1" applyAlignment="1">
      <alignment horizontal="center"/>
    </xf>
    <xf numFmtId="3" fontId="5" fillId="0" borderId="22" xfId="1" applyNumberFormat="1" applyFont="1" applyBorder="1" applyAlignment="1">
      <alignment horizontal="center"/>
    </xf>
    <xf numFmtId="0" fontId="12" fillId="0" borderId="25" xfId="1" applyFont="1" applyBorder="1" applyAlignment="1">
      <alignment horizontal="center"/>
    </xf>
    <xf numFmtId="0" fontId="12" fillId="0" borderId="20" xfId="1" applyFont="1" applyBorder="1" applyAlignment="1">
      <alignment horizontal="center"/>
    </xf>
    <xf numFmtId="0" fontId="12" fillId="0" borderId="22" xfId="1" applyFont="1" applyBorder="1" applyAlignment="1">
      <alignment horizontal="center"/>
    </xf>
  </cellXfs>
  <cellStyles count="2">
    <cellStyle name="Normal" xfId="0" builtinId="0"/>
    <cellStyle name="Normal 2" xfId="1" xr:uid="{C5683BE0-62ED-4F4E-9A33-06044081F8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David Scott" id="{5D2CB4A0-3D86-4B1B-90D0-4EFAEBE9DFDE}" userId="S::dscott@melton.gov.uk::8dbcdc26-63b0-49d1-a284-93327dfaf36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8" dT="2022-01-04T12:22:30.54" personId="{5D2CB4A0-3D86-4B1B-90D0-4EFAEBE9DFDE}" id="{DB8492F2-0FA2-4CCC-A699-A150A591224A}">
    <text>GNOX unit £23k Roof £77k</text>
  </threadedComment>
  <threadedComment ref="AV49" dT="2022-01-04T12:26:00.79" personId="{5D2CB4A0-3D86-4B1B-90D0-4EFAEBE9DFDE}" id="{4D86E2B2-7AAB-4056-BDBF-A020A562D8B6}">
    <text>Car parks £108k, Lifeline £15k, £30k lake Terrace less £36983 negative balance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AAD14-2CC2-42C5-A921-46033A4B6739}">
  <dimension ref="A1:BL1628"/>
  <sheetViews>
    <sheetView topLeftCell="A3" zoomScale="85" zoomScaleNormal="85" workbookViewId="0">
      <pane xSplit="1" ySplit="6" topLeftCell="B9" activePane="bottomRight" state="frozen"/>
      <selection activeCell="A3" sqref="A3"/>
      <selection pane="topRight" activeCell="B3" sqref="B3"/>
      <selection pane="bottomLeft" activeCell="A9" sqref="A9"/>
      <selection pane="bottomRight" activeCell="J8" sqref="J8"/>
    </sheetView>
  </sheetViews>
  <sheetFormatPr defaultColWidth="9.140625" defaultRowHeight="12.75" x14ac:dyDescent="0.2"/>
  <cols>
    <col min="1" max="1" width="25.42578125" style="1" customWidth="1"/>
    <col min="2" max="2" width="15.7109375" style="1" customWidth="1"/>
    <col min="3" max="3" width="12.85546875" style="1" customWidth="1"/>
    <col min="4" max="4" width="12.140625" style="1" customWidth="1"/>
    <col min="5" max="5" width="11.85546875" style="1" customWidth="1"/>
    <col min="6" max="6" width="14.140625" style="1" customWidth="1"/>
    <col min="7" max="8" width="13.5703125" style="1" customWidth="1"/>
    <col min="9" max="9" width="14.140625" style="1" customWidth="1"/>
    <col min="10" max="10" width="13.5703125" style="1" customWidth="1"/>
    <col min="11" max="11" width="10.7109375" style="1" customWidth="1"/>
    <col min="12" max="12" width="13.5703125" style="1" customWidth="1"/>
    <col min="13" max="13" width="11.140625" style="1" customWidth="1"/>
    <col min="14" max="14" width="10.85546875" style="1" customWidth="1"/>
    <col min="15" max="15" width="14.7109375" style="1" customWidth="1"/>
    <col min="16" max="16" width="9.7109375" style="1" customWidth="1"/>
    <col min="17" max="18" width="14.5703125" style="1" bestFit="1" customWidth="1"/>
    <col min="19" max="19" width="9.85546875" style="1" bestFit="1" customWidth="1"/>
    <col min="20" max="20" width="10.140625" style="1" customWidth="1"/>
    <col min="21" max="22" width="10" style="1" customWidth="1"/>
    <col min="23" max="23" width="10.140625" style="1" customWidth="1"/>
    <col min="24" max="24" width="13.85546875" style="1" customWidth="1"/>
    <col min="25" max="25" width="0.85546875" style="1" customWidth="1"/>
    <col min="26" max="26" width="1.140625" style="1" customWidth="1"/>
    <col min="27" max="27" width="23" style="1" customWidth="1"/>
    <col min="28" max="28" width="10.28515625" style="1" customWidth="1"/>
    <col min="29" max="29" width="13.85546875" style="1" customWidth="1"/>
    <col min="30" max="31" width="9.5703125" style="1" customWidth="1"/>
    <col min="32" max="32" width="9.7109375" style="1" customWidth="1"/>
    <col min="33" max="33" width="9" style="1" customWidth="1"/>
    <col min="34" max="34" width="10.5703125" style="1" customWidth="1"/>
    <col min="35" max="35" width="11.28515625" style="1" customWidth="1"/>
    <col min="36" max="37" width="10.42578125" style="1" customWidth="1"/>
    <col min="38" max="38" width="10.28515625" style="1" customWidth="1"/>
    <col min="39" max="39" width="10.42578125" style="1" customWidth="1"/>
    <col min="40" max="40" width="8.85546875" style="1" customWidth="1"/>
    <col min="41" max="41" width="9.140625" style="1" customWidth="1"/>
    <col min="42" max="42" width="8.28515625" style="1" customWidth="1"/>
    <col min="43" max="43" width="10.7109375" style="1" customWidth="1"/>
    <col min="44" max="44" width="12.5703125" style="1" customWidth="1"/>
    <col min="45" max="45" width="9.5703125" style="1" customWidth="1"/>
    <col min="46" max="46" width="10.7109375" style="1" customWidth="1"/>
    <col min="47" max="47" width="11.5703125" style="1" customWidth="1"/>
    <col min="48" max="49" width="10" style="1" customWidth="1"/>
    <col min="50" max="50" width="11.28515625" style="1" customWidth="1"/>
    <col min="51" max="51" width="0" style="1" hidden="1" customWidth="1"/>
    <col min="52" max="53" width="9.85546875" style="1" hidden="1" customWidth="1"/>
    <col min="54" max="16384" width="9.140625" style="1"/>
  </cols>
  <sheetData>
    <row r="1" spans="1:64" ht="18" customHeight="1" x14ac:dyDescent="0.3">
      <c r="A1" s="261" t="s">
        <v>0</v>
      </c>
      <c r="B1" s="262"/>
      <c r="C1" s="262"/>
      <c r="D1" s="262"/>
      <c r="E1" s="262"/>
      <c r="F1" s="262"/>
      <c r="G1" s="262"/>
      <c r="H1" s="262"/>
      <c r="I1" s="262"/>
      <c r="J1" s="262"/>
      <c r="K1" s="262"/>
      <c r="L1" s="262"/>
      <c r="M1" s="262"/>
      <c r="N1" s="262"/>
      <c r="O1" s="262"/>
      <c r="P1" s="262"/>
      <c r="Q1" s="262"/>
      <c r="R1" s="262"/>
      <c r="S1" s="262"/>
      <c r="T1" s="262"/>
      <c r="U1" s="262"/>
      <c r="V1" s="262"/>
      <c r="W1" s="262"/>
      <c r="X1" s="261" t="s">
        <v>1</v>
      </c>
      <c r="Y1" s="261"/>
      <c r="Z1" s="261"/>
      <c r="AA1" s="262"/>
      <c r="AB1" s="262"/>
      <c r="AC1" s="262"/>
      <c r="AD1" s="262"/>
      <c r="AE1" s="262"/>
      <c r="AF1" s="262"/>
      <c r="AG1" s="262"/>
      <c r="AH1" s="262"/>
      <c r="AI1" s="262"/>
      <c r="AJ1" s="262"/>
      <c r="AK1" s="262"/>
      <c r="AL1" s="262"/>
      <c r="AM1" s="262"/>
      <c r="AN1" s="262"/>
      <c r="AO1" s="262"/>
      <c r="AP1" s="262"/>
      <c r="AQ1" s="262"/>
      <c r="AR1" s="262"/>
      <c r="AS1" s="262"/>
      <c r="AT1" s="262"/>
      <c r="AU1" s="262"/>
      <c r="AV1" s="262"/>
      <c r="AW1" s="262"/>
    </row>
    <row r="2" spans="1:64" ht="8.25" customHeight="1" thickBot="1" x14ac:dyDescent="0.25"/>
    <row r="3" spans="1:64" s="11" customFormat="1" ht="15.95" customHeight="1" x14ac:dyDescent="0.25">
      <c r="A3" s="2"/>
      <c r="B3" s="263"/>
      <c r="C3" s="263"/>
      <c r="D3" s="263"/>
      <c r="E3" s="263"/>
      <c r="F3" s="263"/>
      <c r="G3" s="263"/>
      <c r="H3" s="3"/>
      <c r="I3" s="3"/>
      <c r="J3" s="3"/>
      <c r="K3" s="3"/>
      <c r="L3" s="3"/>
      <c r="M3" s="4"/>
      <c r="N3" s="264" t="s">
        <v>2</v>
      </c>
      <c r="O3" s="265"/>
      <c r="P3" s="265"/>
      <c r="Q3" s="265"/>
      <c r="R3" s="265"/>
      <c r="S3" s="266"/>
      <c r="T3" s="264" t="s">
        <v>3</v>
      </c>
      <c r="U3" s="265"/>
      <c r="V3" s="265"/>
      <c r="W3" s="266"/>
      <c r="X3" s="5" t="s">
        <v>4</v>
      </c>
      <c r="Y3" s="6"/>
      <c r="Z3" s="7"/>
      <c r="AA3" s="8"/>
      <c r="AB3" s="9" t="s">
        <v>4</v>
      </c>
      <c r="AC3" s="264" t="s">
        <v>5</v>
      </c>
      <c r="AD3" s="265"/>
      <c r="AE3" s="265"/>
      <c r="AF3" s="266"/>
      <c r="AG3" s="264" t="s">
        <v>6</v>
      </c>
      <c r="AH3" s="265"/>
      <c r="AI3" s="265"/>
      <c r="AJ3" s="265"/>
      <c r="AK3" s="265"/>
      <c r="AL3" s="265"/>
      <c r="AM3" s="266"/>
      <c r="AN3" s="264" t="s">
        <v>7</v>
      </c>
      <c r="AO3" s="265"/>
      <c r="AP3" s="265"/>
      <c r="AQ3" s="265"/>
      <c r="AR3" s="265"/>
      <c r="AS3" s="266"/>
      <c r="AT3" s="264" t="s">
        <v>8</v>
      </c>
      <c r="AU3" s="265"/>
      <c r="AV3" s="265"/>
      <c r="AW3" s="267"/>
      <c r="AX3" s="5" t="s">
        <v>9</v>
      </c>
      <c r="AY3" s="10"/>
      <c r="AZ3" s="10"/>
      <c r="BA3" s="10"/>
      <c r="BB3" s="10"/>
      <c r="BC3" s="10"/>
      <c r="BD3" s="10"/>
      <c r="BE3" s="10"/>
      <c r="BF3" s="10"/>
      <c r="BG3" s="10"/>
      <c r="BH3" s="10"/>
      <c r="BI3" s="10"/>
      <c r="BJ3" s="10"/>
      <c r="BK3" s="10"/>
    </row>
    <row r="4" spans="1:64" s="11" customFormat="1" ht="15.75" customHeight="1" x14ac:dyDescent="0.2">
      <c r="A4" s="12"/>
      <c r="B4" s="13"/>
      <c r="C4" s="13"/>
      <c r="D4" s="13"/>
      <c r="E4" s="13"/>
      <c r="F4" s="13"/>
      <c r="G4" s="13"/>
      <c r="H4" s="13"/>
      <c r="I4" s="13"/>
      <c r="J4" s="13"/>
      <c r="K4" s="14"/>
      <c r="L4" s="13"/>
      <c r="M4" s="15"/>
      <c r="N4" s="13"/>
      <c r="O4" s="13"/>
      <c r="P4" s="13"/>
      <c r="Q4" s="13"/>
      <c r="R4" s="13"/>
      <c r="S4" s="16"/>
      <c r="T4" s="7"/>
      <c r="U4" s="7"/>
      <c r="V4" s="7"/>
      <c r="W4" s="15"/>
      <c r="X4" s="17" t="s">
        <v>10</v>
      </c>
      <c r="Y4" s="6"/>
      <c r="Z4" s="7"/>
      <c r="AA4" s="18"/>
      <c r="AB4" s="19" t="s">
        <v>10</v>
      </c>
      <c r="AC4" s="20"/>
      <c r="AD4" s="21"/>
      <c r="AE4" s="21"/>
      <c r="AF4" s="15"/>
      <c r="AG4" s="13"/>
      <c r="AH4" s="13"/>
      <c r="AI4" s="13"/>
      <c r="AJ4" s="13"/>
      <c r="AK4" s="13"/>
      <c r="AL4" s="13"/>
      <c r="AM4" s="22"/>
      <c r="AN4" s="14"/>
      <c r="AO4" s="14"/>
      <c r="AP4" s="14"/>
      <c r="AQ4" s="14"/>
      <c r="AR4" s="14"/>
      <c r="AS4" s="14"/>
      <c r="AT4" s="23"/>
      <c r="AU4" s="14"/>
      <c r="AV4" s="14"/>
      <c r="AW4" s="24"/>
      <c r="AX4" s="17" t="s">
        <v>11</v>
      </c>
      <c r="AY4" s="10"/>
      <c r="AZ4" s="10"/>
      <c r="BA4" s="10"/>
      <c r="BB4" s="10"/>
      <c r="BC4" s="10"/>
      <c r="BD4" s="10"/>
      <c r="BE4" s="10"/>
      <c r="BF4" s="10"/>
      <c r="BG4" s="10"/>
      <c r="BH4" s="10"/>
      <c r="BI4" s="10"/>
      <c r="BJ4" s="10"/>
      <c r="BK4" s="10"/>
    </row>
    <row r="5" spans="1:64" s="11" customFormat="1" ht="15.95" customHeight="1" x14ac:dyDescent="0.2">
      <c r="A5" s="12"/>
      <c r="B5" s="25" t="s">
        <v>12</v>
      </c>
      <c r="C5" s="25" t="s">
        <v>13</v>
      </c>
      <c r="D5" s="26" t="s">
        <v>14</v>
      </c>
      <c r="E5" s="175" t="s">
        <v>14</v>
      </c>
      <c r="F5" s="177" t="s">
        <v>21</v>
      </c>
      <c r="G5" s="27" t="s">
        <v>15</v>
      </c>
      <c r="H5" s="177" t="s">
        <v>36</v>
      </c>
      <c r="I5" s="177" t="s">
        <v>232</v>
      </c>
      <c r="J5" s="177" t="s">
        <v>233</v>
      </c>
      <c r="K5" s="179" t="s">
        <v>236</v>
      </c>
      <c r="L5" s="177" t="s">
        <v>13</v>
      </c>
      <c r="M5" s="28" t="s">
        <v>17</v>
      </c>
      <c r="N5" s="29" t="s">
        <v>18</v>
      </c>
      <c r="O5" s="30" t="s">
        <v>19</v>
      </c>
      <c r="P5" s="34" t="s">
        <v>20</v>
      </c>
      <c r="Q5" s="34" t="s">
        <v>21</v>
      </c>
      <c r="R5" s="7" t="s">
        <v>22</v>
      </c>
      <c r="S5" s="32" t="s">
        <v>17</v>
      </c>
      <c r="T5" s="33" t="s">
        <v>20</v>
      </c>
      <c r="U5" s="34" t="s">
        <v>23</v>
      </c>
      <c r="V5" s="35" t="s">
        <v>24</v>
      </c>
      <c r="W5" s="28" t="s">
        <v>17</v>
      </c>
      <c r="X5" s="36" t="s">
        <v>25</v>
      </c>
      <c r="Y5" s="6"/>
      <c r="Z5" s="7"/>
      <c r="AA5" s="12"/>
      <c r="AB5" s="37" t="s">
        <v>26</v>
      </c>
      <c r="AC5" s="38" t="s">
        <v>27</v>
      </c>
      <c r="AD5" s="34" t="s">
        <v>28</v>
      </c>
      <c r="AE5" s="31" t="s">
        <v>29</v>
      </c>
      <c r="AF5" s="28" t="s">
        <v>17</v>
      </c>
      <c r="AG5" s="273" t="s">
        <v>30</v>
      </c>
      <c r="AH5" s="274"/>
      <c r="AI5" s="274"/>
      <c r="AJ5" s="275"/>
      <c r="AK5" s="274" t="s">
        <v>23</v>
      </c>
      <c r="AL5" s="275"/>
      <c r="AM5" s="39" t="s">
        <v>17</v>
      </c>
      <c r="AN5" s="268" t="s">
        <v>31</v>
      </c>
      <c r="AO5" s="269"/>
      <c r="AP5" s="269"/>
      <c r="AQ5" s="40"/>
      <c r="AR5" s="41"/>
      <c r="AS5" s="28" t="s">
        <v>17</v>
      </c>
      <c r="AT5" s="7" t="s">
        <v>32</v>
      </c>
      <c r="AU5" s="42" t="s">
        <v>33</v>
      </c>
      <c r="AV5" s="43" t="s">
        <v>34</v>
      </c>
      <c r="AW5" s="44" t="s">
        <v>17</v>
      </c>
      <c r="AX5" s="45"/>
      <c r="AY5" s="10"/>
      <c r="AZ5" s="10"/>
      <c r="BA5" s="10"/>
      <c r="BB5" s="10"/>
      <c r="BC5" s="10"/>
      <c r="BD5" s="10"/>
      <c r="BE5" s="10"/>
      <c r="BF5" s="10"/>
      <c r="BG5" s="10"/>
      <c r="BH5" s="10"/>
      <c r="BI5" s="10"/>
      <c r="BJ5" s="10"/>
      <c r="BK5" s="10"/>
      <c r="BL5" s="10"/>
    </row>
    <row r="6" spans="1:64" s="11" customFormat="1" ht="15.95" customHeight="1" x14ac:dyDescent="0.2">
      <c r="A6" s="12"/>
      <c r="B6" s="46" t="s">
        <v>35</v>
      </c>
      <c r="C6" s="47" t="s">
        <v>36</v>
      </c>
      <c r="D6" s="48" t="s">
        <v>37</v>
      </c>
      <c r="E6" s="181" t="s">
        <v>37</v>
      </c>
      <c r="F6" s="178" t="s">
        <v>49</v>
      </c>
      <c r="G6" s="30" t="s">
        <v>38</v>
      </c>
      <c r="H6" s="178" t="s">
        <v>228</v>
      </c>
      <c r="I6" s="178" t="s">
        <v>231</v>
      </c>
      <c r="J6" s="178" t="s">
        <v>234</v>
      </c>
      <c r="K6" s="180" t="s">
        <v>235</v>
      </c>
      <c r="L6" s="178" t="s">
        <v>237</v>
      </c>
      <c r="M6" s="49" t="s">
        <v>39</v>
      </c>
      <c r="N6" s="30" t="s">
        <v>40</v>
      </c>
      <c r="O6" s="30" t="s">
        <v>41</v>
      </c>
      <c r="P6" s="51" t="s">
        <v>42</v>
      </c>
      <c r="Q6" s="51" t="s">
        <v>43</v>
      </c>
      <c r="R6" s="7" t="s">
        <v>44</v>
      </c>
      <c r="S6" s="32"/>
      <c r="T6" s="50" t="s">
        <v>44</v>
      </c>
      <c r="U6" s="51" t="s">
        <v>44</v>
      </c>
      <c r="V6" s="7" t="s">
        <v>45</v>
      </c>
      <c r="W6" s="37"/>
      <c r="X6" s="52" t="s">
        <v>46</v>
      </c>
      <c r="Y6" s="6"/>
      <c r="Z6" s="7"/>
      <c r="AA6" s="12"/>
      <c r="AB6" s="37" t="s">
        <v>47</v>
      </c>
      <c r="AC6" s="50" t="s">
        <v>48</v>
      </c>
      <c r="AD6" s="51" t="s">
        <v>49</v>
      </c>
      <c r="AE6" s="7" t="s">
        <v>50</v>
      </c>
      <c r="AF6" s="37"/>
      <c r="AG6" s="53"/>
      <c r="AH6" s="54"/>
      <c r="AI6" s="55"/>
      <c r="AJ6" s="56"/>
      <c r="AK6" s="270" t="s">
        <v>44</v>
      </c>
      <c r="AL6" s="271"/>
      <c r="AM6" s="57" t="s">
        <v>39</v>
      </c>
      <c r="AN6" s="50" t="s">
        <v>51</v>
      </c>
      <c r="AO6" s="30" t="s">
        <v>51</v>
      </c>
      <c r="AP6" s="58" t="s">
        <v>24</v>
      </c>
      <c r="AQ6" s="59" t="s">
        <v>15</v>
      </c>
      <c r="AR6" s="255" t="s">
        <v>222</v>
      </c>
      <c r="AS6" s="60"/>
      <c r="AT6" s="61"/>
      <c r="AU6" s="62" t="s">
        <v>53</v>
      </c>
      <c r="AV6" s="63"/>
      <c r="AW6" s="64"/>
      <c r="AX6" s="65"/>
      <c r="AY6" s="10"/>
      <c r="AZ6" s="10"/>
      <c r="BA6" s="10"/>
      <c r="BB6" s="10"/>
      <c r="BC6" s="10"/>
      <c r="BD6" s="10"/>
      <c r="BE6" s="10"/>
      <c r="BF6" s="10"/>
      <c r="BG6" s="10"/>
      <c r="BH6" s="10"/>
      <c r="BI6" s="10"/>
      <c r="BJ6" s="10"/>
      <c r="BK6" s="10"/>
      <c r="BL6" s="10"/>
    </row>
    <row r="7" spans="1:64" s="11" customFormat="1" ht="15.95" customHeight="1" x14ac:dyDescent="0.2">
      <c r="A7" s="12"/>
      <c r="B7" s="51" t="s">
        <v>54</v>
      </c>
      <c r="C7" s="7" t="s">
        <v>55</v>
      </c>
      <c r="D7" s="66" t="s">
        <v>56</v>
      </c>
      <c r="E7" s="176" t="s">
        <v>225</v>
      </c>
      <c r="F7" s="178" t="s">
        <v>226</v>
      </c>
      <c r="G7" s="67" t="s">
        <v>57</v>
      </c>
      <c r="H7" s="178" t="s">
        <v>229</v>
      </c>
      <c r="I7" s="178" t="s">
        <v>42</v>
      </c>
      <c r="J7" s="178" t="s">
        <v>42</v>
      </c>
      <c r="K7" s="180"/>
      <c r="L7" s="178" t="s">
        <v>238</v>
      </c>
      <c r="M7" s="49"/>
      <c r="N7" s="30" t="s">
        <v>42</v>
      </c>
      <c r="O7" s="30" t="s">
        <v>58</v>
      </c>
      <c r="P7" s="51" t="s">
        <v>23</v>
      </c>
      <c r="Q7" s="51" t="s">
        <v>59</v>
      </c>
      <c r="R7" s="7" t="s">
        <v>59</v>
      </c>
      <c r="S7" s="32"/>
      <c r="T7" s="50"/>
      <c r="U7" s="51"/>
      <c r="V7" s="7" t="s">
        <v>60</v>
      </c>
      <c r="W7" s="37"/>
      <c r="X7" s="52" t="s">
        <v>61</v>
      </c>
      <c r="Y7" s="6"/>
      <c r="Z7" s="7"/>
      <c r="AA7" s="12"/>
      <c r="AB7" s="37" t="s">
        <v>62</v>
      </c>
      <c r="AC7" s="50" t="s">
        <v>19</v>
      </c>
      <c r="AD7" s="51" t="s">
        <v>42</v>
      </c>
      <c r="AE7" s="7" t="s">
        <v>63</v>
      </c>
      <c r="AF7" s="50"/>
      <c r="AG7" s="68" t="s">
        <v>64</v>
      </c>
      <c r="AH7" s="69" t="s">
        <v>65</v>
      </c>
      <c r="AI7" s="70" t="s">
        <v>66</v>
      </c>
      <c r="AJ7" s="71" t="s">
        <v>67</v>
      </c>
      <c r="AK7" s="72" t="s">
        <v>68</v>
      </c>
      <c r="AL7" s="73" t="s">
        <v>69</v>
      </c>
      <c r="AM7" s="37" t="s">
        <v>39</v>
      </c>
      <c r="AN7" s="50" t="s">
        <v>70</v>
      </c>
      <c r="AO7" s="30" t="s">
        <v>70</v>
      </c>
      <c r="AP7" s="30" t="s">
        <v>71</v>
      </c>
      <c r="AQ7" s="66" t="s">
        <v>38</v>
      </c>
      <c r="AR7" s="174" t="s">
        <v>223</v>
      </c>
      <c r="AS7" s="49"/>
      <c r="AT7" s="30" t="s">
        <v>72</v>
      </c>
      <c r="AU7" s="30" t="s">
        <v>73</v>
      </c>
      <c r="AV7" s="58" t="s">
        <v>72</v>
      </c>
      <c r="AW7" s="64"/>
      <c r="AX7" s="65" t="s">
        <v>74</v>
      </c>
      <c r="AY7" s="10"/>
      <c r="AZ7" s="10"/>
      <c r="BA7" s="10"/>
      <c r="BB7" s="10"/>
      <c r="BC7" s="10"/>
      <c r="BD7" s="10"/>
      <c r="BE7" s="10"/>
      <c r="BF7" s="10"/>
      <c r="BG7" s="10"/>
      <c r="BH7" s="10"/>
      <c r="BI7" s="10"/>
      <c r="BJ7" s="10"/>
      <c r="BK7" s="10"/>
      <c r="BL7" s="10"/>
    </row>
    <row r="8" spans="1:64" s="11" customFormat="1" ht="23.25" customHeight="1" x14ac:dyDescent="0.2">
      <c r="A8" s="12"/>
      <c r="B8" s="51"/>
      <c r="C8" s="74"/>
      <c r="D8" s="51"/>
      <c r="E8" s="176" t="s">
        <v>224</v>
      </c>
      <c r="F8" s="178" t="s">
        <v>227</v>
      </c>
      <c r="G8" s="30" t="s">
        <v>42</v>
      </c>
      <c r="H8" s="178" t="s">
        <v>230</v>
      </c>
      <c r="I8" s="178"/>
      <c r="J8" s="178"/>
      <c r="K8" s="180"/>
      <c r="L8" s="178" t="s">
        <v>42</v>
      </c>
      <c r="M8" s="49"/>
      <c r="N8" s="75" t="s">
        <v>39</v>
      </c>
      <c r="O8" s="75" t="s">
        <v>42</v>
      </c>
      <c r="P8" s="181" t="s">
        <v>44</v>
      </c>
      <c r="Q8" s="181" t="s">
        <v>42</v>
      </c>
      <c r="R8" s="47" t="s">
        <v>42</v>
      </c>
      <c r="S8" s="76"/>
      <c r="T8" s="77"/>
      <c r="U8" s="51"/>
      <c r="V8" s="7"/>
      <c r="W8" s="37"/>
      <c r="X8" s="52" t="s">
        <v>75</v>
      </c>
      <c r="Y8" s="6"/>
      <c r="Z8" s="7"/>
      <c r="AA8" s="12"/>
      <c r="AB8" s="37" t="s">
        <v>75</v>
      </c>
      <c r="AC8" s="78" t="s">
        <v>42</v>
      </c>
      <c r="AD8" s="51" t="s">
        <v>76</v>
      </c>
      <c r="AE8" s="7"/>
      <c r="AF8" s="50"/>
      <c r="AG8" s="32" t="s">
        <v>77</v>
      </c>
      <c r="AH8" s="51" t="s">
        <v>78</v>
      </c>
      <c r="AI8" s="79" t="s">
        <v>79</v>
      </c>
      <c r="AJ8" s="80" t="s">
        <v>80</v>
      </c>
      <c r="AK8" s="50" t="s">
        <v>81</v>
      </c>
      <c r="AL8" s="7" t="s">
        <v>82</v>
      </c>
      <c r="AM8" s="37" t="s">
        <v>39</v>
      </c>
      <c r="AN8" s="50" t="s">
        <v>83</v>
      </c>
      <c r="AO8" s="30" t="s">
        <v>84</v>
      </c>
      <c r="AP8" s="51"/>
      <c r="AQ8" s="66" t="s">
        <v>85</v>
      </c>
      <c r="AR8" s="81"/>
      <c r="AS8" s="49"/>
      <c r="AT8" s="30" t="s">
        <v>86</v>
      </c>
      <c r="AU8" s="30" t="s">
        <v>86</v>
      </c>
      <c r="AV8" s="30" t="s">
        <v>86</v>
      </c>
      <c r="AW8" s="64" t="s">
        <v>39</v>
      </c>
      <c r="AX8" s="65" t="s">
        <v>39</v>
      </c>
      <c r="AY8" s="10"/>
      <c r="AZ8" s="10"/>
      <c r="BA8" s="10"/>
      <c r="BB8" s="10"/>
      <c r="BC8" s="10"/>
      <c r="BD8" s="10"/>
      <c r="BE8" s="10"/>
      <c r="BF8" s="10"/>
      <c r="BG8" s="10"/>
      <c r="BH8" s="10"/>
      <c r="BI8" s="10"/>
      <c r="BJ8" s="10"/>
      <c r="BK8" s="10"/>
      <c r="BL8" s="10"/>
    </row>
    <row r="9" spans="1:64" s="11" customFormat="1" ht="15.95" hidden="1" customHeight="1" x14ac:dyDescent="0.2">
      <c r="A9" s="12"/>
      <c r="B9" s="51"/>
      <c r="C9" s="74"/>
      <c r="D9" s="82"/>
      <c r="E9" s="272"/>
      <c r="F9" s="272"/>
      <c r="G9" s="83"/>
      <c r="H9" s="82"/>
      <c r="I9" s="82"/>
      <c r="J9" s="82"/>
      <c r="K9" s="51"/>
      <c r="L9" s="82"/>
      <c r="M9" s="49"/>
      <c r="N9" s="75"/>
      <c r="O9" s="75"/>
      <c r="P9" s="88"/>
      <c r="Q9" s="88"/>
      <c r="R9" s="85"/>
      <c r="S9" s="76"/>
      <c r="T9" s="77"/>
      <c r="U9" s="51"/>
      <c r="V9" s="7"/>
      <c r="W9" s="37"/>
      <c r="X9" s="86"/>
      <c r="Y9" s="87"/>
      <c r="Z9" s="74"/>
      <c r="AA9" s="12"/>
      <c r="AB9" s="19"/>
      <c r="AC9" s="77"/>
      <c r="AD9" s="51"/>
      <c r="AE9" s="7"/>
      <c r="AF9" s="50"/>
      <c r="AG9" s="32" t="s">
        <v>87</v>
      </c>
      <c r="AH9" s="51" t="s">
        <v>87</v>
      </c>
      <c r="AI9" s="79" t="s">
        <v>87</v>
      </c>
      <c r="AJ9" s="51" t="s">
        <v>87</v>
      </c>
      <c r="AK9" s="79"/>
      <c r="AL9" s="79" t="s">
        <v>87</v>
      </c>
      <c r="AM9" s="37" t="s">
        <v>39</v>
      </c>
      <c r="AN9" s="50"/>
      <c r="AO9" s="30"/>
      <c r="AP9" s="30"/>
      <c r="AQ9" s="51"/>
      <c r="AR9" s="7"/>
      <c r="AS9" s="49"/>
      <c r="AT9" s="30" t="s">
        <v>88</v>
      </c>
      <c r="AU9" s="30" t="s">
        <v>88</v>
      </c>
      <c r="AV9" s="30" t="s">
        <v>88</v>
      </c>
      <c r="AW9" s="64"/>
      <c r="AX9" s="65"/>
      <c r="AY9" s="10"/>
      <c r="AZ9" s="10"/>
      <c r="BA9" s="10"/>
      <c r="BB9" s="10"/>
      <c r="BC9" s="10"/>
      <c r="BD9" s="10"/>
      <c r="BE9" s="10"/>
      <c r="BF9" s="10"/>
      <c r="BG9" s="10"/>
      <c r="BH9" s="10"/>
      <c r="BI9" s="10"/>
      <c r="BJ9" s="10"/>
      <c r="BK9" s="10"/>
      <c r="BL9" s="10"/>
    </row>
    <row r="10" spans="1:64" s="11" customFormat="1" ht="15.95" hidden="1" customHeight="1" x14ac:dyDescent="0.2">
      <c r="A10" s="12"/>
      <c r="B10" s="51"/>
      <c r="C10" s="74"/>
      <c r="D10" s="82"/>
      <c r="E10" s="272"/>
      <c r="F10" s="272"/>
      <c r="G10" s="83"/>
      <c r="H10" s="82"/>
      <c r="I10" s="82"/>
      <c r="J10" s="82"/>
      <c r="K10" s="88"/>
      <c r="L10" s="82"/>
      <c r="M10" s="49"/>
      <c r="N10" s="89"/>
      <c r="O10" s="89"/>
      <c r="P10" s="182"/>
      <c r="Q10" s="182"/>
      <c r="R10" s="10"/>
      <c r="S10" s="90"/>
      <c r="T10" s="91"/>
      <c r="U10" s="88"/>
      <c r="V10" s="92"/>
      <c r="W10" s="60"/>
      <c r="X10" s="93"/>
      <c r="Y10" s="94"/>
      <c r="Z10" s="85"/>
      <c r="AA10" s="12"/>
      <c r="AB10" s="92"/>
      <c r="AC10" s="91"/>
      <c r="AD10" s="88"/>
      <c r="AE10" s="85"/>
      <c r="AF10" s="77"/>
      <c r="AG10" s="95" t="s">
        <v>89</v>
      </c>
      <c r="AH10" s="51" t="s">
        <v>89</v>
      </c>
      <c r="AI10" s="79" t="s">
        <v>89</v>
      </c>
      <c r="AJ10" s="51" t="s">
        <v>89</v>
      </c>
      <c r="AK10" s="79"/>
      <c r="AL10" s="79" t="s">
        <v>89</v>
      </c>
      <c r="AM10" s="37" t="s">
        <v>39</v>
      </c>
      <c r="AN10" s="77"/>
      <c r="AO10" s="84"/>
      <c r="AP10" s="84"/>
      <c r="AQ10" s="88"/>
      <c r="AR10" s="85"/>
      <c r="AS10" s="49"/>
      <c r="AT10" s="30"/>
      <c r="AU10" s="30"/>
      <c r="AV10" s="30"/>
      <c r="AW10" s="64"/>
      <c r="AX10" s="65"/>
      <c r="AY10" s="10"/>
      <c r="AZ10" s="10"/>
      <c r="BA10" s="10"/>
      <c r="BB10" s="10"/>
      <c r="BC10" s="10"/>
      <c r="BD10" s="10"/>
      <c r="BE10" s="10"/>
      <c r="BF10" s="10"/>
      <c r="BG10" s="10"/>
      <c r="BH10" s="10"/>
      <c r="BI10" s="10"/>
      <c r="BJ10" s="10"/>
      <c r="BK10" s="10"/>
      <c r="BL10" s="10"/>
    </row>
    <row r="11" spans="1:64" s="111" customFormat="1" ht="15.95" hidden="1" customHeight="1" x14ac:dyDescent="0.2">
      <c r="A11" s="96"/>
      <c r="B11" s="97"/>
      <c r="C11" s="98"/>
      <c r="D11" s="97"/>
      <c r="E11" s="99"/>
      <c r="F11" s="99"/>
      <c r="G11" s="99"/>
      <c r="H11" s="97"/>
      <c r="I11" s="97"/>
      <c r="J11" s="97"/>
      <c r="K11" s="184"/>
      <c r="L11" s="97"/>
      <c r="M11" s="100"/>
      <c r="N11" s="99"/>
      <c r="O11" s="99"/>
      <c r="P11" s="97"/>
      <c r="Q11" s="97"/>
      <c r="R11" s="98"/>
      <c r="S11" s="101"/>
      <c r="T11" s="102"/>
      <c r="U11" s="97"/>
      <c r="V11" s="103"/>
      <c r="W11" s="100"/>
      <c r="X11" s="104"/>
      <c r="Y11" s="105"/>
      <c r="Z11" s="106"/>
      <c r="AA11" s="96"/>
      <c r="AB11" s="100"/>
      <c r="AC11" s="102"/>
      <c r="AD11" s="97"/>
      <c r="AE11" s="98"/>
      <c r="AF11" s="102"/>
      <c r="AG11" s="107"/>
      <c r="AH11" s="108"/>
      <c r="AI11" s="109"/>
      <c r="AJ11" s="97"/>
      <c r="AK11" s="254"/>
      <c r="AL11" s="98"/>
      <c r="AM11" s="100"/>
      <c r="AN11" s="102"/>
      <c r="AO11" s="99"/>
      <c r="AP11" s="99"/>
      <c r="AQ11" s="97"/>
      <c r="AR11" s="98"/>
      <c r="AS11" s="100"/>
      <c r="AT11" s="99"/>
      <c r="AU11" s="99"/>
      <c r="AV11" s="99"/>
      <c r="AW11" s="104"/>
      <c r="AX11" s="110"/>
      <c r="AY11" s="106"/>
      <c r="AZ11" s="106"/>
      <c r="BA11" s="106"/>
      <c r="BB11" s="106"/>
      <c r="BC11" s="106"/>
      <c r="BD11" s="106"/>
      <c r="BE11" s="106"/>
      <c r="BF11" s="106"/>
      <c r="BG11" s="106"/>
      <c r="BH11" s="106"/>
      <c r="BI11" s="106"/>
      <c r="BJ11" s="106"/>
      <c r="BK11" s="106"/>
      <c r="BL11" s="106"/>
    </row>
    <row r="12" spans="1:64" s="113" customFormat="1" ht="15.95" customHeight="1" x14ac:dyDescent="0.2">
      <c r="A12" s="18"/>
      <c r="B12" s="51" t="s">
        <v>90</v>
      </c>
      <c r="C12" s="7" t="s">
        <v>90</v>
      </c>
      <c r="D12" s="51" t="s">
        <v>90</v>
      </c>
      <c r="E12" s="51" t="s">
        <v>90</v>
      </c>
      <c r="F12" s="51" t="s">
        <v>90</v>
      </c>
      <c r="G12" s="30" t="s">
        <v>90</v>
      </c>
      <c r="H12" s="51" t="s">
        <v>90</v>
      </c>
      <c r="I12" s="51" t="s">
        <v>90</v>
      </c>
      <c r="J12" s="51" t="s">
        <v>90</v>
      </c>
      <c r="K12" s="51" t="s">
        <v>90</v>
      </c>
      <c r="L12" s="51" t="s">
        <v>90</v>
      </c>
      <c r="M12" s="28" t="s">
        <v>90</v>
      </c>
      <c r="N12" s="30" t="s">
        <v>90</v>
      </c>
      <c r="O12" s="30"/>
      <c r="P12" s="51" t="s">
        <v>90</v>
      </c>
      <c r="Q12" s="51" t="s">
        <v>90</v>
      </c>
      <c r="R12" s="7" t="s">
        <v>90</v>
      </c>
      <c r="S12" s="32" t="s">
        <v>90</v>
      </c>
      <c r="T12" s="50" t="s">
        <v>90</v>
      </c>
      <c r="U12" s="51" t="s">
        <v>90</v>
      </c>
      <c r="V12" s="7" t="s">
        <v>90</v>
      </c>
      <c r="W12" s="37" t="s">
        <v>90</v>
      </c>
      <c r="X12" s="36" t="s">
        <v>90</v>
      </c>
      <c r="Y12" s="6"/>
      <c r="Z12" s="7"/>
      <c r="AA12" s="18"/>
      <c r="AB12" s="37" t="s">
        <v>90</v>
      </c>
      <c r="AC12" s="50" t="s">
        <v>90</v>
      </c>
      <c r="AD12" s="51" t="s">
        <v>90</v>
      </c>
      <c r="AE12" s="7" t="s">
        <v>90</v>
      </c>
      <c r="AF12" s="50" t="s">
        <v>90</v>
      </c>
      <c r="AG12" s="32" t="s">
        <v>90</v>
      </c>
      <c r="AH12" s="51" t="s">
        <v>90</v>
      </c>
      <c r="AI12" s="79" t="s">
        <v>90</v>
      </c>
      <c r="AJ12" s="7" t="s">
        <v>90</v>
      </c>
      <c r="AK12" s="32"/>
      <c r="AL12" s="79" t="s">
        <v>90</v>
      </c>
      <c r="AM12" s="37" t="s">
        <v>90</v>
      </c>
      <c r="AN12" s="50" t="s">
        <v>90</v>
      </c>
      <c r="AO12" s="30" t="s">
        <v>90</v>
      </c>
      <c r="AP12" s="34" t="s">
        <v>90</v>
      </c>
      <c r="AQ12" s="34" t="s">
        <v>90</v>
      </c>
      <c r="AR12" s="7"/>
      <c r="AS12" s="37" t="s">
        <v>90</v>
      </c>
      <c r="AT12" s="30" t="s">
        <v>90</v>
      </c>
      <c r="AU12" s="30"/>
      <c r="AV12" s="30" t="s">
        <v>90</v>
      </c>
      <c r="AW12" s="52" t="s">
        <v>90</v>
      </c>
      <c r="AX12" s="112" t="s">
        <v>90</v>
      </c>
      <c r="AY12" s="7"/>
      <c r="AZ12" s="7"/>
      <c r="BA12" s="7"/>
      <c r="BB12" s="7"/>
      <c r="BC12" s="7"/>
      <c r="BD12" s="7"/>
      <c r="BE12" s="7"/>
      <c r="BF12" s="7"/>
      <c r="BG12" s="7"/>
      <c r="BH12" s="7"/>
      <c r="BI12" s="7"/>
      <c r="BJ12" s="7"/>
      <c r="BK12" s="7"/>
      <c r="BL12" s="7"/>
    </row>
    <row r="13" spans="1:64" ht="15.95" customHeight="1" x14ac:dyDescent="0.2">
      <c r="A13" s="114"/>
      <c r="B13" s="115"/>
      <c r="C13" s="116"/>
      <c r="D13" s="115"/>
      <c r="E13" s="117"/>
      <c r="F13" s="117"/>
      <c r="G13" s="117"/>
      <c r="H13" s="115"/>
      <c r="I13" s="115"/>
      <c r="J13" s="115"/>
      <c r="K13" s="115"/>
      <c r="L13" s="115"/>
      <c r="M13" s="118"/>
      <c r="N13" s="117"/>
      <c r="O13" s="117"/>
      <c r="P13" s="115"/>
      <c r="Q13" s="115"/>
      <c r="R13" s="116"/>
      <c r="S13" s="119"/>
      <c r="T13" s="120"/>
      <c r="U13" s="115"/>
      <c r="V13" s="116"/>
      <c r="W13" s="118"/>
      <c r="X13" s="121"/>
      <c r="Y13" s="122"/>
      <c r="Z13" s="116"/>
      <c r="AA13" s="114"/>
      <c r="AB13" s="118"/>
      <c r="AC13" s="120"/>
      <c r="AD13" s="115"/>
      <c r="AE13" s="116"/>
      <c r="AF13" s="120"/>
      <c r="AG13" s="123"/>
      <c r="AH13" s="124"/>
      <c r="AI13" s="125"/>
      <c r="AJ13" s="116"/>
      <c r="AK13" s="123"/>
      <c r="AL13" s="126"/>
      <c r="AM13" s="118"/>
      <c r="AN13" s="120"/>
      <c r="AO13" s="117"/>
      <c r="AP13" s="115"/>
      <c r="AQ13" s="115"/>
      <c r="AR13" s="116"/>
      <c r="AS13" s="119"/>
      <c r="AT13" s="117"/>
      <c r="AU13" s="117"/>
      <c r="AV13" s="117"/>
      <c r="AW13" s="127"/>
      <c r="AX13" s="128"/>
      <c r="AY13" s="116"/>
      <c r="AZ13" s="116"/>
      <c r="BA13" s="116"/>
      <c r="BB13" s="116"/>
      <c r="BC13" s="116"/>
      <c r="BD13" s="116"/>
      <c r="BE13" s="116"/>
      <c r="BF13" s="116"/>
      <c r="BG13" s="116"/>
      <c r="BH13" s="116"/>
      <c r="BI13" s="116"/>
      <c r="BJ13" s="116"/>
      <c r="BK13" s="116"/>
      <c r="BL13" s="116"/>
    </row>
    <row r="14" spans="1:64" ht="12.75" customHeight="1" x14ac:dyDescent="0.2">
      <c r="A14" s="12" t="s">
        <v>91</v>
      </c>
      <c r="B14" s="129">
        <f>2000+4267.02+18756.37+11224.02+1659.51</f>
        <v>37906.920000000006</v>
      </c>
      <c r="C14" s="130">
        <v>241787.96</v>
      </c>
      <c r="D14" s="129">
        <v>195899.49</v>
      </c>
      <c r="E14" s="129">
        <v>224000</v>
      </c>
      <c r="F14" s="129">
        <v>0</v>
      </c>
      <c r="G14" s="131">
        <f>3414700.31-282000</f>
        <v>3132700.31</v>
      </c>
      <c r="H14" s="129">
        <v>10000</v>
      </c>
      <c r="I14" s="129">
        <v>48234</v>
      </c>
      <c r="J14" s="129">
        <v>11762</v>
      </c>
      <c r="K14" s="129">
        <v>60000</v>
      </c>
      <c r="L14" s="129">
        <v>49740</v>
      </c>
      <c r="M14" s="132">
        <f>SUM(B14:L14)</f>
        <v>4012030.68</v>
      </c>
      <c r="N14" s="131">
        <v>1180696</v>
      </c>
      <c r="O14" s="131">
        <v>282322.24</v>
      </c>
      <c r="P14" s="129">
        <v>380086.7</v>
      </c>
      <c r="Q14" s="129">
        <v>552040</v>
      </c>
      <c r="R14" s="130">
        <v>17000</v>
      </c>
      <c r="S14" s="133">
        <f>SUM(N14:R14)</f>
        <v>2412144.94</v>
      </c>
      <c r="T14" s="134">
        <v>640000</v>
      </c>
      <c r="U14" s="129">
        <v>50000</v>
      </c>
      <c r="V14" s="130">
        <v>750000</v>
      </c>
      <c r="W14" s="132">
        <f>+T14+U14+V14</f>
        <v>1440000</v>
      </c>
      <c r="X14" s="135">
        <f>M14+S14+W14</f>
        <v>7864175.6200000001</v>
      </c>
      <c r="Y14" s="136"/>
      <c r="Z14" s="137"/>
      <c r="AA14" s="12" t="str">
        <f>A14</f>
        <v>31 March 2021 Balance</v>
      </c>
      <c r="AB14" s="132">
        <f>X14</f>
        <v>7864175.6200000001</v>
      </c>
      <c r="AC14" s="134">
        <v>5605275.3300000001</v>
      </c>
      <c r="AD14" s="129">
        <v>2872064.14</v>
      </c>
      <c r="AE14" s="129">
        <v>17381.939999999999</v>
      </c>
      <c r="AF14" s="132">
        <f>+AC14+AD14+AE14</f>
        <v>8494721.4100000001</v>
      </c>
      <c r="AG14" s="138">
        <v>486614.54</v>
      </c>
      <c r="AH14" s="139">
        <v>9340</v>
      </c>
      <c r="AI14" s="140">
        <v>611387.31000000006</v>
      </c>
      <c r="AJ14" s="130">
        <v>18750</v>
      </c>
      <c r="AK14" s="138">
        <v>4500</v>
      </c>
      <c r="AL14" s="141">
        <v>81206.679999999993</v>
      </c>
      <c r="AM14" s="132">
        <f>SUM(AG14:AL14)</f>
        <v>1211798.53</v>
      </c>
      <c r="AN14" s="134">
        <v>507160</v>
      </c>
      <c r="AO14" s="131">
        <v>35000</v>
      </c>
      <c r="AP14" s="129">
        <v>301000</v>
      </c>
      <c r="AQ14" s="129">
        <v>583615</v>
      </c>
      <c r="AR14" s="129">
        <v>11677</v>
      </c>
      <c r="AS14" s="142">
        <f>SUM(AN14:AR14)</f>
        <v>1438452</v>
      </c>
      <c r="AT14" s="131">
        <v>3728144.68</v>
      </c>
      <c r="AU14" s="131">
        <v>784878</v>
      </c>
      <c r="AV14" s="131">
        <f>1420894.89-AU14</f>
        <v>636016.8899999999</v>
      </c>
      <c r="AW14" s="143">
        <f>SUM(AT14:AV14)</f>
        <v>5149039.5699999994</v>
      </c>
      <c r="AX14" s="135">
        <f>AW14+AM14+AS14+AB14+AF14</f>
        <v>24158187.129999999</v>
      </c>
      <c r="AY14" s="116"/>
      <c r="AZ14" s="116"/>
      <c r="BA14" s="116"/>
      <c r="BB14" s="116"/>
      <c r="BC14" s="116"/>
      <c r="BD14" s="116"/>
      <c r="BE14" s="116"/>
      <c r="BF14" s="116"/>
      <c r="BG14" s="116"/>
      <c r="BH14" s="116"/>
      <c r="BI14" s="116"/>
      <c r="BJ14" s="116"/>
      <c r="BK14" s="116"/>
      <c r="BL14" s="116"/>
    </row>
    <row r="15" spans="1:64" ht="15.95" customHeight="1" x14ac:dyDescent="0.2">
      <c r="A15" s="114"/>
      <c r="B15" s="139"/>
      <c r="C15" s="137"/>
      <c r="D15" s="139"/>
      <c r="E15" s="144"/>
      <c r="F15" s="144"/>
      <c r="G15" s="144"/>
      <c r="H15" s="139"/>
      <c r="I15" s="139"/>
      <c r="J15" s="139"/>
      <c r="K15" s="139"/>
      <c r="L15" s="139"/>
      <c r="M15" s="142"/>
      <c r="N15" s="144"/>
      <c r="O15" s="144"/>
      <c r="P15" s="139"/>
      <c r="Q15" s="139"/>
      <c r="R15" s="137"/>
      <c r="S15" s="133"/>
      <c r="T15" s="145"/>
      <c r="U15" s="139"/>
      <c r="V15" s="137"/>
      <c r="W15" s="142"/>
      <c r="X15" s="135"/>
      <c r="Y15" s="136"/>
      <c r="Z15" s="137"/>
      <c r="AA15" s="114"/>
      <c r="AB15" s="142"/>
      <c r="AC15" s="145"/>
      <c r="AD15" s="139"/>
      <c r="AE15" s="137"/>
      <c r="AF15" s="145"/>
      <c r="AG15" s="133"/>
      <c r="AH15" s="139"/>
      <c r="AI15" s="146"/>
      <c r="AJ15" s="137"/>
      <c r="AK15" s="133"/>
      <c r="AL15" s="147"/>
      <c r="AM15" s="142"/>
      <c r="AN15" s="145"/>
      <c r="AO15" s="144"/>
      <c r="AP15" s="139"/>
      <c r="AQ15" s="139"/>
      <c r="AR15" s="137"/>
      <c r="AS15" s="142"/>
      <c r="AT15" s="144"/>
      <c r="AU15" s="144"/>
      <c r="AV15" s="144"/>
      <c r="AW15" s="148"/>
      <c r="AX15" s="135"/>
      <c r="AY15" s="116"/>
      <c r="AZ15" s="116"/>
      <c r="BA15" s="116"/>
      <c r="BB15" s="116"/>
      <c r="BC15" s="116"/>
      <c r="BD15" s="116"/>
      <c r="BE15" s="116"/>
      <c r="BF15" s="116"/>
      <c r="BG15" s="116"/>
      <c r="BH15" s="116"/>
      <c r="BI15" s="116"/>
      <c r="BJ15" s="116"/>
      <c r="BK15" s="116"/>
      <c r="BL15" s="116"/>
    </row>
    <row r="16" spans="1:64" ht="15.95" customHeight="1" x14ac:dyDescent="0.2">
      <c r="A16" s="12" t="s">
        <v>92</v>
      </c>
      <c r="B16" s="139"/>
      <c r="C16" s="137"/>
      <c r="D16" s="139"/>
      <c r="E16" s="144"/>
      <c r="F16" s="144"/>
      <c r="G16" s="144"/>
      <c r="H16" s="139"/>
      <c r="I16" s="139"/>
      <c r="J16" s="139"/>
      <c r="K16" s="139"/>
      <c r="L16" s="139"/>
      <c r="M16" s="142"/>
      <c r="N16" s="144"/>
      <c r="O16" s="144"/>
      <c r="P16" s="139"/>
      <c r="Q16" s="139"/>
      <c r="R16" s="137"/>
      <c r="S16" s="133"/>
      <c r="T16" s="145"/>
      <c r="U16" s="139"/>
      <c r="V16" s="137"/>
      <c r="W16" s="142"/>
      <c r="X16" s="135"/>
      <c r="Y16" s="136"/>
      <c r="Z16" s="137"/>
      <c r="AA16" s="12" t="str">
        <f t="shared" ref="AA16:AA23" si="0">A16</f>
        <v>2021-22</v>
      </c>
      <c r="AB16" s="142"/>
      <c r="AC16" s="145"/>
      <c r="AD16" s="139"/>
      <c r="AE16" s="137"/>
      <c r="AF16" s="145"/>
      <c r="AG16" s="133"/>
      <c r="AH16" s="139"/>
      <c r="AI16" s="146"/>
      <c r="AJ16" s="137"/>
      <c r="AK16" s="133"/>
      <c r="AL16" s="147"/>
      <c r="AM16" s="142"/>
      <c r="AN16" s="145"/>
      <c r="AO16" s="144"/>
      <c r="AP16" s="139"/>
      <c r="AQ16" s="139"/>
      <c r="AR16" s="137"/>
      <c r="AS16" s="142"/>
      <c r="AT16" s="144"/>
      <c r="AU16" s="144"/>
      <c r="AV16" s="144"/>
      <c r="AW16" s="148"/>
      <c r="AX16" s="135"/>
      <c r="AY16" s="116"/>
      <c r="AZ16" s="116"/>
      <c r="BA16" s="116"/>
      <c r="BB16" s="116"/>
      <c r="BC16" s="116"/>
      <c r="BD16" s="116"/>
      <c r="BE16" s="116"/>
      <c r="BF16" s="116"/>
      <c r="BG16" s="116"/>
      <c r="BH16" s="116"/>
      <c r="BI16" s="116"/>
      <c r="BJ16" s="116"/>
      <c r="BK16" s="116"/>
      <c r="BL16" s="116"/>
    </row>
    <row r="17" spans="1:64" ht="15.95" customHeight="1" x14ac:dyDescent="0.2">
      <c r="A17" s="12" t="s">
        <v>93</v>
      </c>
      <c r="B17" s="139"/>
      <c r="C17" s="137"/>
      <c r="D17" s="139"/>
      <c r="E17" s="144"/>
      <c r="F17" s="144"/>
      <c r="G17" s="144"/>
      <c r="H17" s="139"/>
      <c r="I17" s="139"/>
      <c r="J17" s="139"/>
      <c r="K17" s="139"/>
      <c r="L17" s="139"/>
      <c r="M17" s="142"/>
      <c r="N17" s="144"/>
      <c r="O17" s="144"/>
      <c r="P17" s="139"/>
      <c r="Q17" s="139"/>
      <c r="R17" s="137"/>
      <c r="S17" s="133"/>
      <c r="T17" s="145"/>
      <c r="U17" s="139"/>
      <c r="V17" s="137"/>
      <c r="W17" s="142"/>
      <c r="X17" s="135"/>
      <c r="Y17" s="136"/>
      <c r="Z17" s="137"/>
      <c r="AA17" s="12" t="str">
        <f t="shared" si="0"/>
        <v>INCOME</v>
      </c>
      <c r="AB17" s="142"/>
      <c r="AC17" s="145"/>
      <c r="AD17" s="139"/>
      <c r="AE17" s="137"/>
      <c r="AF17" s="145"/>
      <c r="AG17" s="133"/>
      <c r="AH17" s="139"/>
      <c r="AI17" s="146"/>
      <c r="AJ17" s="137"/>
      <c r="AK17" s="133"/>
      <c r="AL17" s="147"/>
      <c r="AM17" s="142"/>
      <c r="AN17" s="145"/>
      <c r="AO17" s="144"/>
      <c r="AP17" s="139"/>
      <c r="AQ17" s="139"/>
      <c r="AR17" s="137"/>
      <c r="AS17" s="142"/>
      <c r="AT17" s="144"/>
      <c r="AU17" s="144"/>
      <c r="AV17" s="144"/>
      <c r="AW17" s="148"/>
      <c r="AX17" s="135"/>
      <c r="AY17" s="116"/>
      <c r="AZ17" s="116"/>
      <c r="BA17" s="116"/>
      <c r="BB17" s="116"/>
      <c r="BC17" s="116"/>
      <c r="BD17" s="116"/>
      <c r="BE17" s="116"/>
      <c r="BF17" s="116"/>
      <c r="BG17" s="116"/>
      <c r="BH17" s="116"/>
      <c r="BI17" s="116"/>
      <c r="BJ17" s="116"/>
      <c r="BK17" s="116"/>
      <c r="BL17" s="116"/>
    </row>
    <row r="18" spans="1:64" ht="15.95" customHeight="1" x14ac:dyDescent="0.2">
      <c r="A18" s="114" t="s">
        <v>94</v>
      </c>
      <c r="B18" s="139"/>
      <c r="C18" s="137"/>
      <c r="D18" s="139"/>
      <c r="E18" s="144"/>
      <c r="F18" s="144"/>
      <c r="G18" s="144"/>
      <c r="H18" s="139"/>
      <c r="I18" s="139"/>
      <c r="J18" s="139"/>
      <c r="K18" s="139"/>
      <c r="L18" s="139"/>
      <c r="M18" s="142"/>
      <c r="N18" s="144"/>
      <c r="O18" s="144"/>
      <c r="P18" s="139"/>
      <c r="Q18" s="139"/>
      <c r="R18" s="137"/>
      <c r="S18" s="133"/>
      <c r="T18" s="145"/>
      <c r="U18" s="139"/>
      <c r="V18" s="137"/>
      <c r="W18" s="142"/>
      <c r="X18" s="135"/>
      <c r="Y18" s="136"/>
      <c r="Z18" s="137"/>
      <c r="AA18" s="114" t="str">
        <f t="shared" si="0"/>
        <v>Contributions from</v>
      </c>
      <c r="AB18" s="142"/>
      <c r="AC18" s="145"/>
      <c r="AD18" s="139"/>
      <c r="AE18" s="137"/>
      <c r="AF18" s="145"/>
      <c r="AG18" s="133"/>
      <c r="AH18" s="139"/>
      <c r="AI18" s="146"/>
      <c r="AJ18" s="137"/>
      <c r="AK18" s="133"/>
      <c r="AL18" s="147"/>
      <c r="AM18" s="142"/>
      <c r="AN18" s="145"/>
      <c r="AO18" s="144"/>
      <c r="AP18" s="139"/>
      <c r="AQ18" s="139"/>
      <c r="AR18" s="137"/>
      <c r="AS18" s="142"/>
      <c r="AT18" s="144"/>
      <c r="AU18" s="144"/>
      <c r="AV18" s="144"/>
      <c r="AW18" s="148"/>
      <c r="AX18" s="135"/>
      <c r="AY18" s="116"/>
      <c r="AZ18" s="116"/>
      <c r="BA18" s="116"/>
      <c r="BB18" s="116"/>
      <c r="BC18" s="116"/>
      <c r="BD18" s="116"/>
      <c r="BE18" s="116"/>
      <c r="BF18" s="116"/>
      <c r="BG18" s="116"/>
      <c r="BH18" s="116"/>
      <c r="BI18" s="116"/>
      <c r="BJ18" s="116"/>
      <c r="BK18" s="116"/>
      <c r="BL18" s="116"/>
    </row>
    <row r="19" spans="1:64" ht="15.95" customHeight="1" x14ac:dyDescent="0.2">
      <c r="A19" s="114" t="s">
        <v>95</v>
      </c>
      <c r="B19" s="139">
        <v>0</v>
      </c>
      <c r="C19" s="137">
        <v>0</v>
      </c>
      <c r="D19" s="139">
        <v>40400</v>
      </c>
      <c r="E19" s="139">
        <v>0</v>
      </c>
      <c r="F19" s="139">
        <v>0</v>
      </c>
      <c r="G19" s="144">
        <v>0</v>
      </c>
      <c r="H19" s="139">
        <v>0</v>
      </c>
      <c r="I19" s="139">
        <v>38860</v>
      </c>
      <c r="J19" s="139">
        <v>0</v>
      </c>
      <c r="K19" s="139">
        <v>30000</v>
      </c>
      <c r="L19" s="139">
        <v>21410</v>
      </c>
      <c r="M19" s="142">
        <f>SUM(B19:L19)</f>
        <v>130670</v>
      </c>
      <c r="N19" s="144">
        <v>0</v>
      </c>
      <c r="O19" s="144">
        <v>0</v>
      </c>
      <c r="P19" s="139">
        <v>0</v>
      </c>
      <c r="Q19" s="139">
        <v>0</v>
      </c>
      <c r="R19" s="137">
        <v>0</v>
      </c>
      <c r="S19" s="133">
        <f>SUM(N19:R19)</f>
        <v>0</v>
      </c>
      <c r="T19" s="145">
        <v>230210</v>
      </c>
      <c r="U19" s="139">
        <v>0</v>
      </c>
      <c r="V19" s="137">
        <v>0</v>
      </c>
      <c r="W19" s="142">
        <f>+T19+U19+V19</f>
        <v>230210</v>
      </c>
      <c r="X19" s="135">
        <f>M19+S19+W19</f>
        <v>360880</v>
      </c>
      <c r="Y19" s="136"/>
      <c r="Z19" s="137"/>
      <c r="AA19" s="114" t="str">
        <f t="shared" si="0"/>
        <v>Revenue Accounts</v>
      </c>
      <c r="AB19" s="142">
        <f>SUM(X19)</f>
        <v>360880</v>
      </c>
      <c r="AC19" s="145">
        <v>13270</v>
      </c>
      <c r="AD19" s="139">
        <v>1724000</v>
      </c>
      <c r="AE19" s="137">
        <v>0</v>
      </c>
      <c r="AF19" s="142">
        <f t="shared" ref="AF19:AF23" si="1">+AC19+AD19+AE19</f>
        <v>1737270</v>
      </c>
      <c r="AG19" s="133">
        <v>66750</v>
      </c>
      <c r="AH19" s="139">
        <v>610</v>
      </c>
      <c r="AI19" s="146">
        <f>27180+144010+3970</f>
        <v>175160</v>
      </c>
      <c r="AJ19" s="137">
        <v>5000</v>
      </c>
      <c r="AK19" s="133">
        <v>1500</v>
      </c>
      <c r="AL19" s="147">
        <v>30000</v>
      </c>
      <c r="AM19" s="142">
        <f>SUM(AG19:AL19)</f>
        <v>279020</v>
      </c>
      <c r="AN19" s="145">
        <v>0</v>
      </c>
      <c r="AO19" s="144">
        <v>0</v>
      </c>
      <c r="AP19" s="139">
        <v>0</v>
      </c>
      <c r="AQ19" s="139">
        <v>0</v>
      </c>
      <c r="AR19" s="137">
        <v>0</v>
      </c>
      <c r="AS19" s="142">
        <f>SUM(AN19:AR19)</f>
        <v>0</v>
      </c>
      <c r="AT19" s="144">
        <v>0</v>
      </c>
      <c r="AU19" s="144">
        <v>0</v>
      </c>
      <c r="AV19" s="144">
        <v>0</v>
      </c>
      <c r="AW19" s="148">
        <f>SUM(AT19:AV19)</f>
        <v>0</v>
      </c>
      <c r="AX19" s="135">
        <f>AW19+AM19+AS19+AB19+AF19</f>
        <v>2377170</v>
      </c>
      <c r="AY19" s="116"/>
      <c r="AZ19" s="116"/>
      <c r="BA19" s="116"/>
      <c r="BB19" s="116"/>
      <c r="BC19" s="116"/>
      <c r="BD19" s="116"/>
      <c r="BE19" s="116"/>
      <c r="BF19" s="116"/>
      <c r="BG19" s="116"/>
      <c r="BH19" s="116"/>
      <c r="BI19" s="116"/>
      <c r="BJ19" s="116"/>
      <c r="BK19" s="116"/>
      <c r="BL19" s="116"/>
    </row>
    <row r="20" spans="1:64" ht="15.95" customHeight="1" x14ac:dyDescent="0.2">
      <c r="A20" s="114" t="s">
        <v>96</v>
      </c>
      <c r="B20" s="139">
        <v>0</v>
      </c>
      <c r="C20" s="137">
        <v>0</v>
      </c>
      <c r="D20" s="139">
        <v>0</v>
      </c>
      <c r="E20" s="139">
        <v>0</v>
      </c>
      <c r="F20" s="139">
        <v>0</v>
      </c>
      <c r="G20" s="144">
        <v>0</v>
      </c>
      <c r="H20" s="139">
        <v>0</v>
      </c>
      <c r="I20" s="139">
        <v>0</v>
      </c>
      <c r="J20" s="139">
        <v>0</v>
      </c>
      <c r="K20" s="139">
        <v>0</v>
      </c>
      <c r="L20" s="139">
        <v>0</v>
      </c>
      <c r="M20" s="142">
        <f>SUM(B20:L20)</f>
        <v>0</v>
      </c>
      <c r="N20" s="144">
        <v>0</v>
      </c>
      <c r="O20" s="144">
        <v>0</v>
      </c>
      <c r="P20" s="139">
        <v>0</v>
      </c>
      <c r="Q20" s="139">
        <v>0</v>
      </c>
      <c r="R20" s="137">
        <v>0</v>
      </c>
      <c r="S20" s="133">
        <f>SUM(N20:R20)</f>
        <v>0</v>
      </c>
      <c r="T20" s="145">
        <v>0</v>
      </c>
      <c r="U20" s="139">
        <v>0</v>
      </c>
      <c r="V20" s="137">
        <v>0</v>
      </c>
      <c r="W20" s="142">
        <f>+T20+U20+V20</f>
        <v>0</v>
      </c>
      <c r="X20" s="135">
        <f>M20+S20+W20</f>
        <v>0</v>
      </c>
      <c r="Y20" s="136"/>
      <c r="Z20" s="137"/>
      <c r="AA20" s="114" t="str">
        <f t="shared" si="0"/>
        <v>Interest</v>
      </c>
      <c r="AB20" s="142">
        <f>SUM(X20)</f>
        <v>0</v>
      </c>
      <c r="AC20" s="145">
        <v>0</v>
      </c>
      <c r="AD20" s="139">
        <v>0</v>
      </c>
      <c r="AE20" s="137">
        <v>0</v>
      </c>
      <c r="AF20" s="142">
        <f t="shared" si="1"/>
        <v>0</v>
      </c>
      <c r="AG20" s="133">
        <v>0</v>
      </c>
      <c r="AH20" s="139">
        <v>0</v>
      </c>
      <c r="AI20" s="146">
        <v>0</v>
      </c>
      <c r="AJ20" s="137">
        <v>0</v>
      </c>
      <c r="AK20" s="133">
        <v>0</v>
      </c>
      <c r="AL20" s="149">
        <v>0</v>
      </c>
      <c r="AM20" s="142">
        <f>SUM(AG20:AL20)</f>
        <v>0</v>
      </c>
      <c r="AN20" s="145">
        <v>0</v>
      </c>
      <c r="AO20" s="144">
        <v>0</v>
      </c>
      <c r="AP20" s="139">
        <v>0</v>
      </c>
      <c r="AQ20" s="139">
        <v>0</v>
      </c>
      <c r="AR20" s="137">
        <v>0</v>
      </c>
      <c r="AS20" s="142">
        <f>SUM(AN20:AR20)</f>
        <v>0</v>
      </c>
      <c r="AT20" s="144">
        <v>0</v>
      </c>
      <c r="AU20" s="144">
        <v>0</v>
      </c>
      <c r="AV20" s="144">
        <v>0</v>
      </c>
      <c r="AW20" s="148">
        <f>SUM(AT20:AV20)</f>
        <v>0</v>
      </c>
      <c r="AX20" s="135">
        <f>AW20+AM20+AS20+AB20+AF20</f>
        <v>0</v>
      </c>
      <c r="AY20" s="116"/>
      <c r="AZ20" s="116"/>
      <c r="BA20" s="116"/>
      <c r="BB20" s="116"/>
      <c r="BC20" s="116"/>
      <c r="BD20" s="116"/>
      <c r="BE20" s="116"/>
      <c r="BF20" s="116"/>
      <c r="BG20" s="116"/>
      <c r="BH20" s="116"/>
      <c r="BI20" s="116"/>
      <c r="BJ20" s="116"/>
      <c r="BK20" s="116"/>
      <c r="BL20" s="116"/>
    </row>
    <row r="21" spans="1:64" ht="15.95" customHeight="1" x14ac:dyDescent="0.2">
      <c r="A21" s="114" t="s">
        <v>34</v>
      </c>
      <c r="B21" s="139">
        <v>0</v>
      </c>
      <c r="C21" s="137">
        <v>0</v>
      </c>
      <c r="D21" s="139">
        <v>0</v>
      </c>
      <c r="E21" s="139">
        <v>0</v>
      </c>
      <c r="F21" s="139">
        <v>0</v>
      </c>
      <c r="G21" s="144">
        <v>0</v>
      </c>
      <c r="H21" s="139">
        <v>0</v>
      </c>
      <c r="I21" s="139">
        <v>0</v>
      </c>
      <c r="J21" s="139">
        <v>0</v>
      </c>
      <c r="K21" s="139">
        <v>0</v>
      </c>
      <c r="L21" s="139">
        <v>0</v>
      </c>
      <c r="M21" s="142">
        <f>SUM(B21:L21)</f>
        <v>0</v>
      </c>
      <c r="N21" s="144">
        <v>0</v>
      </c>
      <c r="O21" s="144">
        <v>0</v>
      </c>
      <c r="P21" s="139">
        <v>0</v>
      </c>
      <c r="Q21" s="139">
        <v>0</v>
      </c>
      <c r="R21" s="137">
        <v>0</v>
      </c>
      <c r="S21" s="142">
        <f>SUM(N21:R21)</f>
        <v>0</v>
      </c>
      <c r="T21" s="145">
        <v>0</v>
      </c>
      <c r="U21" s="139">
        <v>0</v>
      </c>
      <c r="V21" s="137">
        <v>0</v>
      </c>
      <c r="W21" s="142">
        <f>+T21+U21+V21</f>
        <v>0</v>
      </c>
      <c r="X21" s="135">
        <f>M21+S21+W21</f>
        <v>0</v>
      </c>
      <c r="Y21" s="136"/>
      <c r="Z21" s="137"/>
      <c r="AA21" s="114" t="str">
        <f t="shared" si="0"/>
        <v>Other</v>
      </c>
      <c r="AB21" s="142">
        <f>X21</f>
        <v>0</v>
      </c>
      <c r="AC21" s="145">
        <v>0</v>
      </c>
      <c r="AD21" s="139">
        <v>0</v>
      </c>
      <c r="AE21" s="137">
        <v>0</v>
      </c>
      <c r="AF21" s="142">
        <f t="shared" si="1"/>
        <v>0</v>
      </c>
      <c r="AG21" s="133">
        <v>0</v>
      </c>
      <c r="AH21" s="139">
        <v>0</v>
      </c>
      <c r="AI21" s="146">
        <v>0</v>
      </c>
      <c r="AJ21" s="137">
        <v>0</v>
      </c>
      <c r="AK21" s="133">
        <v>0</v>
      </c>
      <c r="AL21" s="149">
        <v>0</v>
      </c>
      <c r="AM21" s="142">
        <f>SUM(AG21:AL21)</f>
        <v>0</v>
      </c>
      <c r="AN21" s="145">
        <v>0</v>
      </c>
      <c r="AO21" s="144">
        <v>0</v>
      </c>
      <c r="AP21" s="139">
        <v>0</v>
      </c>
      <c r="AQ21" s="139">
        <v>0</v>
      </c>
      <c r="AR21" s="137">
        <v>0</v>
      </c>
      <c r="AS21" s="142">
        <f>SUM(AN21:AR21)</f>
        <v>0</v>
      </c>
      <c r="AT21" s="144">
        <v>266576</v>
      </c>
      <c r="AU21" s="144">
        <v>0</v>
      </c>
      <c r="AV21" s="144">
        <v>77000</v>
      </c>
      <c r="AW21" s="148">
        <f>SUM(AT21:AV21)</f>
        <v>343576</v>
      </c>
      <c r="AX21" s="135">
        <f>AW21+AM21+AS21+AB21+AF21</f>
        <v>343576</v>
      </c>
      <c r="AY21" s="116"/>
      <c r="AZ21" s="116"/>
      <c r="BA21" s="116"/>
      <c r="BB21" s="116"/>
      <c r="BC21" s="116"/>
      <c r="BD21" s="116"/>
      <c r="BE21" s="116"/>
      <c r="BF21" s="116"/>
      <c r="BG21" s="116"/>
      <c r="BH21" s="116"/>
      <c r="BI21" s="116"/>
      <c r="BJ21" s="116"/>
      <c r="BK21" s="116"/>
      <c r="BL21" s="116"/>
    </row>
    <row r="22" spans="1:64" ht="15.95" customHeight="1" x14ac:dyDescent="0.2">
      <c r="A22" s="114" t="s">
        <v>97</v>
      </c>
      <c r="B22" s="139">
        <v>0</v>
      </c>
      <c r="C22" s="137">
        <v>0</v>
      </c>
      <c r="D22" s="139">
        <v>0</v>
      </c>
      <c r="E22" s="139">
        <v>0</v>
      </c>
      <c r="F22" s="139">
        <v>0</v>
      </c>
      <c r="G22" s="144">
        <v>0</v>
      </c>
      <c r="H22" s="139">
        <v>0</v>
      </c>
      <c r="I22" s="139">
        <v>0</v>
      </c>
      <c r="J22" s="139">
        <v>0</v>
      </c>
      <c r="K22" s="139">
        <v>0</v>
      </c>
      <c r="L22" s="139">
        <v>0</v>
      </c>
      <c r="M22" s="142">
        <f>SUM(B22:L22)</f>
        <v>0</v>
      </c>
      <c r="N22" s="144">
        <v>0</v>
      </c>
      <c r="O22" s="144">
        <v>0</v>
      </c>
      <c r="P22" s="139">
        <v>0</v>
      </c>
      <c r="Q22" s="139">
        <v>0</v>
      </c>
      <c r="R22" s="137">
        <v>0</v>
      </c>
      <c r="S22" s="150">
        <f>SUM(N22:R22)</f>
        <v>0</v>
      </c>
      <c r="T22" s="145">
        <v>0</v>
      </c>
      <c r="U22" s="139">
        <v>0</v>
      </c>
      <c r="V22" s="137">
        <v>0</v>
      </c>
      <c r="W22" s="142">
        <f>+T22+U22+V22</f>
        <v>0</v>
      </c>
      <c r="X22" s="135">
        <f>M22+S22+W22</f>
        <v>0</v>
      </c>
      <c r="Y22" s="136"/>
      <c r="Z22" s="137"/>
      <c r="AA22" s="114" t="str">
        <f t="shared" si="0"/>
        <v>Transfers</v>
      </c>
      <c r="AB22" s="142">
        <f>X22</f>
        <v>0</v>
      </c>
      <c r="AC22" s="145">
        <v>0</v>
      </c>
      <c r="AD22" s="139">
        <v>0</v>
      </c>
      <c r="AE22" s="137">
        <v>0</v>
      </c>
      <c r="AF22" s="142">
        <f t="shared" si="1"/>
        <v>0</v>
      </c>
      <c r="AG22" s="150">
        <v>0</v>
      </c>
      <c r="AH22" s="151">
        <v>0</v>
      </c>
      <c r="AI22" s="146">
        <v>0</v>
      </c>
      <c r="AJ22" s="137">
        <v>0</v>
      </c>
      <c r="AK22" s="150">
        <v>0</v>
      </c>
      <c r="AL22" s="149">
        <v>0</v>
      </c>
      <c r="AM22" s="142">
        <f>SUM(AG22:AL22)</f>
        <v>0</v>
      </c>
      <c r="AN22" s="145">
        <v>0</v>
      </c>
      <c r="AO22" s="144">
        <v>0</v>
      </c>
      <c r="AP22" s="139">
        <v>0</v>
      </c>
      <c r="AQ22" s="139">
        <v>0</v>
      </c>
      <c r="AR22" s="137">
        <v>0</v>
      </c>
      <c r="AS22" s="142">
        <f>SUM(AN22:AR22)</f>
        <v>0</v>
      </c>
      <c r="AT22" s="144">
        <v>0</v>
      </c>
      <c r="AU22" s="144">
        <v>0</v>
      </c>
      <c r="AV22" s="144">
        <v>0</v>
      </c>
      <c r="AW22" s="148">
        <f>SUM(AT22:AV22)</f>
        <v>0</v>
      </c>
      <c r="AX22" s="135">
        <f>AW22+AM22+AS22+AB22+AF22</f>
        <v>0</v>
      </c>
      <c r="AY22" s="116"/>
      <c r="AZ22" s="116"/>
      <c r="BA22" s="116"/>
      <c r="BB22" s="116"/>
      <c r="BC22" s="116"/>
      <c r="BD22" s="116"/>
      <c r="BE22" s="116"/>
      <c r="BF22" s="116"/>
      <c r="BG22" s="116"/>
      <c r="BH22" s="116"/>
      <c r="BI22" s="116"/>
      <c r="BJ22" s="116"/>
      <c r="BK22" s="116"/>
      <c r="BL22" s="116"/>
    </row>
    <row r="23" spans="1:64" ht="15.95" customHeight="1" x14ac:dyDescent="0.2">
      <c r="A23" s="114" t="s">
        <v>98</v>
      </c>
      <c r="B23" s="129">
        <f t="shared" ref="B23:G23" si="2">SUM(B19:B22)</f>
        <v>0</v>
      </c>
      <c r="C23" s="130">
        <f t="shared" si="2"/>
        <v>0</v>
      </c>
      <c r="D23" s="129">
        <f t="shared" si="2"/>
        <v>40400</v>
      </c>
      <c r="E23" s="129">
        <f t="shared" si="2"/>
        <v>0</v>
      </c>
      <c r="F23" s="129">
        <f t="shared" ref="F23" si="3">SUM(F19:F22)</f>
        <v>0</v>
      </c>
      <c r="G23" s="131">
        <f t="shared" si="2"/>
        <v>0</v>
      </c>
      <c r="H23" s="131">
        <f t="shared" ref="H23:L23" si="4">SUM(H19:H22)</f>
        <v>0</v>
      </c>
      <c r="I23" s="131">
        <f t="shared" si="4"/>
        <v>38860</v>
      </c>
      <c r="J23" s="131">
        <f t="shared" si="4"/>
        <v>0</v>
      </c>
      <c r="K23" s="129">
        <f>SUM(K19:K22)</f>
        <v>30000</v>
      </c>
      <c r="L23" s="131">
        <f t="shared" si="4"/>
        <v>21410</v>
      </c>
      <c r="M23" s="132">
        <f>SUM(B23:L23)</f>
        <v>130670</v>
      </c>
      <c r="N23" s="138">
        <f>SUM(N19:N22)</f>
        <v>0</v>
      </c>
      <c r="O23" s="130">
        <f>SUM(O19:O22)</f>
        <v>0</v>
      </c>
      <c r="P23" s="129">
        <f>SUM(P19:P22)</f>
        <v>0</v>
      </c>
      <c r="Q23" s="129">
        <f>SUM(Q19:Q22)</f>
        <v>0</v>
      </c>
      <c r="R23" s="130">
        <f>SUM(R19:R22)</f>
        <v>0</v>
      </c>
      <c r="S23" s="133">
        <f>SUM(N23:R23)</f>
        <v>0</v>
      </c>
      <c r="T23" s="134">
        <f>SUM(T19:T22)</f>
        <v>230210</v>
      </c>
      <c r="U23" s="129">
        <f>SUM(U19:U22)</f>
        <v>0</v>
      </c>
      <c r="V23" s="152">
        <f>SUM(V19:V22)</f>
        <v>0</v>
      </c>
      <c r="W23" s="132">
        <f>+T23+U23+V23</f>
        <v>230210</v>
      </c>
      <c r="X23" s="153">
        <f>M23+S23+W23</f>
        <v>360880</v>
      </c>
      <c r="Y23" s="136"/>
      <c r="Z23" s="137"/>
      <c r="AA23" s="114" t="str">
        <f t="shared" si="0"/>
        <v>Total Income</v>
      </c>
      <c r="AB23" s="132">
        <f>X23</f>
        <v>360880</v>
      </c>
      <c r="AC23" s="134">
        <f>SUM(AC19:AC22)</f>
        <v>13270</v>
      </c>
      <c r="AD23" s="129">
        <f>SUM(AD19:AD22)</f>
        <v>1724000</v>
      </c>
      <c r="AE23" s="129">
        <f>SUM(AE19:AE22)</f>
        <v>0</v>
      </c>
      <c r="AF23" s="132">
        <f t="shared" si="1"/>
        <v>1737270</v>
      </c>
      <c r="AG23" s="133">
        <f t="shared" ref="AG23:AJ23" si="5">SUM(AG19:AG22)</f>
        <v>66750</v>
      </c>
      <c r="AH23" s="139">
        <f t="shared" si="5"/>
        <v>610</v>
      </c>
      <c r="AI23" s="140">
        <f t="shared" si="5"/>
        <v>175160</v>
      </c>
      <c r="AJ23" s="130">
        <f t="shared" si="5"/>
        <v>5000</v>
      </c>
      <c r="AK23" s="138">
        <f>SUM(AK19:AK22)</f>
        <v>1500</v>
      </c>
      <c r="AL23" s="152">
        <f t="shared" ref="AL23" si="6">SUM(AL19:AL22)</f>
        <v>30000</v>
      </c>
      <c r="AM23" s="132">
        <f>SUM(AM19:AM22)</f>
        <v>279020</v>
      </c>
      <c r="AN23" s="134">
        <f t="shared" ref="AN23:AR23" si="7">SUM(AN19:AN22)</f>
        <v>0</v>
      </c>
      <c r="AO23" s="131">
        <f t="shared" si="7"/>
        <v>0</v>
      </c>
      <c r="AP23" s="129">
        <f t="shared" si="7"/>
        <v>0</v>
      </c>
      <c r="AQ23" s="129">
        <f t="shared" si="7"/>
        <v>0</v>
      </c>
      <c r="AR23" s="129">
        <f t="shared" si="7"/>
        <v>0</v>
      </c>
      <c r="AS23" s="132">
        <f>SUM(AN23:AR23)</f>
        <v>0</v>
      </c>
      <c r="AT23" s="131">
        <f>SUM(AT19:AT22)</f>
        <v>266576</v>
      </c>
      <c r="AU23" s="131">
        <f>SUM(AU19:AU22)</f>
        <v>0</v>
      </c>
      <c r="AV23" s="131">
        <f>SUM(AV19:AV22)</f>
        <v>77000</v>
      </c>
      <c r="AW23" s="143">
        <f>SUM(AT23:AV23)</f>
        <v>343576</v>
      </c>
      <c r="AX23" s="154">
        <f>AW23+AM23+AS23+AB23+AF23</f>
        <v>2720746</v>
      </c>
      <c r="AY23" s="116"/>
      <c r="AZ23" s="116"/>
      <c r="BA23" s="116"/>
      <c r="BB23" s="116"/>
      <c r="BC23" s="116"/>
      <c r="BD23" s="116"/>
      <c r="BE23" s="116"/>
      <c r="BF23" s="116"/>
      <c r="BG23" s="116"/>
      <c r="BH23" s="116"/>
      <c r="BI23" s="116"/>
      <c r="BJ23" s="116"/>
      <c r="BK23" s="116"/>
      <c r="BL23" s="116"/>
    </row>
    <row r="24" spans="1:64" ht="15.95" customHeight="1" x14ac:dyDescent="0.2">
      <c r="A24" s="114"/>
      <c r="B24" s="139"/>
      <c r="C24" s="137"/>
      <c r="D24" s="139"/>
      <c r="E24" s="144"/>
      <c r="F24" s="144"/>
      <c r="G24" s="144"/>
      <c r="H24" s="139"/>
      <c r="I24" s="139"/>
      <c r="J24" s="139"/>
      <c r="K24" s="139"/>
      <c r="L24" s="139"/>
      <c r="M24" s="142"/>
      <c r="N24" s="155"/>
      <c r="O24" s="155"/>
      <c r="P24" s="183"/>
      <c r="Q24" s="183"/>
      <c r="R24" s="156"/>
      <c r="S24" s="133"/>
      <c r="T24" s="145"/>
      <c r="U24" s="139"/>
      <c r="V24" s="137"/>
      <c r="W24" s="142"/>
      <c r="X24" s="135"/>
      <c r="Y24" s="136"/>
      <c r="Z24" s="137"/>
      <c r="AA24" s="114"/>
      <c r="AB24" s="142"/>
      <c r="AC24" s="145"/>
      <c r="AD24" s="139"/>
      <c r="AE24" s="137"/>
      <c r="AF24" s="145"/>
      <c r="AG24" s="133"/>
      <c r="AH24" s="139"/>
      <c r="AI24" s="146"/>
      <c r="AJ24" s="137"/>
      <c r="AK24" s="133"/>
      <c r="AL24" s="149"/>
      <c r="AM24" s="142"/>
      <c r="AN24" s="145"/>
      <c r="AO24" s="144"/>
      <c r="AP24" s="139"/>
      <c r="AQ24" s="139"/>
      <c r="AR24" s="137"/>
      <c r="AS24" s="142"/>
      <c r="AT24" s="144"/>
      <c r="AU24" s="144"/>
      <c r="AV24" s="144"/>
      <c r="AW24" s="148"/>
      <c r="AX24" s="135"/>
      <c r="AY24" s="116"/>
      <c r="AZ24" s="116"/>
      <c r="BA24" s="116"/>
      <c r="BB24" s="116"/>
      <c r="BC24" s="116"/>
      <c r="BD24" s="116"/>
      <c r="BE24" s="116"/>
      <c r="BF24" s="116"/>
      <c r="BG24" s="116"/>
      <c r="BH24" s="116"/>
      <c r="BI24" s="116"/>
      <c r="BJ24" s="116"/>
      <c r="BK24" s="116"/>
      <c r="BL24" s="116"/>
    </row>
    <row r="25" spans="1:64" ht="15.95" customHeight="1" x14ac:dyDescent="0.2">
      <c r="A25" s="12" t="s">
        <v>99</v>
      </c>
      <c r="B25" s="139"/>
      <c r="C25" s="137"/>
      <c r="D25" s="139"/>
      <c r="E25" s="144"/>
      <c r="F25" s="144"/>
      <c r="G25" s="144"/>
      <c r="H25" s="139"/>
      <c r="I25" s="139"/>
      <c r="J25" s="139"/>
      <c r="K25" s="139"/>
      <c r="L25" s="139"/>
      <c r="M25" s="142"/>
      <c r="N25" s="155"/>
      <c r="O25" s="155"/>
      <c r="P25" s="183"/>
      <c r="Q25" s="183"/>
      <c r="R25" s="156"/>
      <c r="S25" s="133"/>
      <c r="T25" s="145"/>
      <c r="U25" s="139"/>
      <c r="V25" s="137"/>
      <c r="W25" s="142"/>
      <c r="X25" s="135"/>
      <c r="Y25" s="136"/>
      <c r="Z25" s="137"/>
      <c r="AA25" s="12" t="str">
        <f t="shared" ref="AA25:AA33" si="8">A25</f>
        <v>EXPENDITURE</v>
      </c>
      <c r="AB25" s="142"/>
      <c r="AC25" s="145"/>
      <c r="AD25" s="139"/>
      <c r="AE25" s="137"/>
      <c r="AF25" s="145"/>
      <c r="AG25" s="133"/>
      <c r="AH25" s="139"/>
      <c r="AI25" s="146"/>
      <c r="AJ25" s="137"/>
      <c r="AK25" s="133"/>
      <c r="AL25" s="149"/>
      <c r="AM25" s="142"/>
      <c r="AN25" s="145"/>
      <c r="AO25" s="144"/>
      <c r="AP25" s="139"/>
      <c r="AQ25" s="139"/>
      <c r="AR25" s="137"/>
      <c r="AS25" s="142"/>
      <c r="AT25" s="144"/>
      <c r="AU25" s="144"/>
      <c r="AV25" s="144"/>
      <c r="AW25" s="148"/>
      <c r="AX25" s="135"/>
      <c r="AY25" s="116"/>
      <c r="AZ25" s="116"/>
      <c r="BA25" s="116"/>
      <c r="BB25" s="116"/>
      <c r="BC25" s="116"/>
      <c r="BD25" s="116"/>
      <c r="BE25" s="116"/>
      <c r="BF25" s="116"/>
      <c r="BG25" s="116"/>
      <c r="BH25" s="116"/>
      <c r="BI25" s="116"/>
      <c r="BJ25" s="116"/>
      <c r="BK25" s="116"/>
      <c r="BL25" s="116"/>
    </row>
    <row r="26" spans="1:64" ht="15.95" customHeight="1" x14ac:dyDescent="0.2">
      <c r="A26" s="114" t="s">
        <v>100</v>
      </c>
      <c r="B26" s="139"/>
      <c r="C26" s="137"/>
      <c r="D26" s="139"/>
      <c r="E26" s="144"/>
      <c r="F26" s="144"/>
      <c r="G26" s="144"/>
      <c r="H26" s="139"/>
      <c r="I26" s="139"/>
      <c r="J26" s="139"/>
      <c r="K26" s="139"/>
      <c r="L26" s="139"/>
      <c r="M26" s="142"/>
      <c r="N26" s="155"/>
      <c r="O26" s="155"/>
      <c r="P26" s="183"/>
      <c r="Q26" s="183"/>
      <c r="R26" s="156"/>
      <c r="S26" s="133"/>
      <c r="T26" s="145"/>
      <c r="U26" s="139"/>
      <c r="V26" s="137"/>
      <c r="W26" s="142"/>
      <c r="X26" s="135"/>
      <c r="Y26" s="136"/>
      <c r="Z26" s="137"/>
      <c r="AA26" s="114" t="str">
        <f t="shared" si="8"/>
        <v xml:space="preserve">Contributions to </v>
      </c>
      <c r="AB26" s="142"/>
      <c r="AC26" s="145"/>
      <c r="AD26" s="139"/>
      <c r="AE26" s="137"/>
      <c r="AF26" s="145"/>
      <c r="AG26" s="133"/>
      <c r="AH26" s="139"/>
      <c r="AI26" s="146"/>
      <c r="AJ26" s="137"/>
      <c r="AK26" s="133"/>
      <c r="AL26" s="149"/>
      <c r="AM26" s="142"/>
      <c r="AN26" s="145"/>
      <c r="AO26" s="144"/>
      <c r="AP26" s="139"/>
      <c r="AQ26" s="139"/>
      <c r="AR26" s="137"/>
      <c r="AS26" s="142"/>
      <c r="AT26" s="144"/>
      <c r="AU26" s="144"/>
      <c r="AV26" s="144"/>
      <c r="AW26" s="148"/>
      <c r="AX26" s="135"/>
      <c r="AY26" s="116"/>
      <c r="AZ26" s="116"/>
      <c r="BA26" s="116"/>
      <c r="BB26" s="116"/>
      <c r="BC26" s="116"/>
      <c r="BD26" s="116"/>
      <c r="BE26" s="116"/>
      <c r="BF26" s="116"/>
      <c r="BG26" s="116"/>
      <c r="BH26" s="116"/>
      <c r="BI26" s="116"/>
      <c r="BJ26" s="116"/>
      <c r="BK26" s="116"/>
      <c r="BL26" s="116"/>
    </row>
    <row r="27" spans="1:64" ht="15.95" customHeight="1" x14ac:dyDescent="0.2">
      <c r="A27" s="114" t="s">
        <v>95</v>
      </c>
      <c r="B27" s="139">
        <v>0</v>
      </c>
      <c r="C27" s="137">
        <f>44140+32000</f>
        <v>76140</v>
      </c>
      <c r="D27" s="139">
        <v>0</v>
      </c>
      <c r="E27" s="139">
        <v>17000</v>
      </c>
      <c r="F27" s="139"/>
      <c r="G27" s="144">
        <v>2749919</v>
      </c>
      <c r="H27" s="139">
        <v>0</v>
      </c>
      <c r="I27" s="139">
        <v>0</v>
      </c>
      <c r="J27" s="139">
        <v>11762</v>
      </c>
      <c r="K27" s="139">
        <v>0</v>
      </c>
      <c r="L27" s="139">
        <v>2030</v>
      </c>
      <c r="M27" s="142">
        <f t="shared" ref="M27:M33" si="9">SUM(B27:L27)</f>
        <v>2856851</v>
      </c>
      <c r="N27" s="144">
        <v>0</v>
      </c>
      <c r="O27" s="144">
        <f>4500+4430+47930+47320+47725+15000+9290+15000</f>
        <v>191195</v>
      </c>
      <c r="P27" s="139">
        <v>40560</v>
      </c>
      <c r="Q27" s="139">
        <v>552040</v>
      </c>
      <c r="R27" s="137">
        <v>17000</v>
      </c>
      <c r="S27" s="133">
        <f t="shared" ref="S27:S33" si="10">SUM(N27:R27)</f>
        <v>800795</v>
      </c>
      <c r="T27" s="145">
        <v>0</v>
      </c>
      <c r="U27" s="139">
        <v>0</v>
      </c>
      <c r="V27" s="137">
        <v>0</v>
      </c>
      <c r="W27" s="142">
        <f t="shared" ref="W27:W33" si="11">+T27+U27+V27</f>
        <v>0</v>
      </c>
      <c r="X27" s="135">
        <f t="shared" ref="X27:X33" si="12">M27+S27+W27</f>
        <v>3657646</v>
      </c>
      <c r="Y27" s="136"/>
      <c r="Z27" s="137"/>
      <c r="AA27" s="114" t="str">
        <f t="shared" si="8"/>
        <v>Revenue Accounts</v>
      </c>
      <c r="AB27" s="142">
        <f t="shared" ref="AB27:AB33" si="13">X27</f>
        <v>3657646</v>
      </c>
      <c r="AC27" s="145">
        <v>954440</v>
      </c>
      <c r="AD27" s="139">
        <v>0</v>
      </c>
      <c r="AE27" s="137">
        <v>2000</v>
      </c>
      <c r="AF27" s="142">
        <f t="shared" ref="AF27:AF33" si="14">+AC27+AD27+AE27</f>
        <v>956440</v>
      </c>
      <c r="AG27" s="133">
        <v>0</v>
      </c>
      <c r="AH27" s="139">
        <v>0</v>
      </c>
      <c r="AI27" s="146">
        <v>135170</v>
      </c>
      <c r="AJ27" s="137">
        <v>0</v>
      </c>
      <c r="AK27" s="133">
        <v>0</v>
      </c>
      <c r="AL27" s="149">
        <v>0</v>
      </c>
      <c r="AM27" s="142">
        <f t="shared" ref="AM27:AM32" si="15">SUM(AG27:AL27)</f>
        <v>135170</v>
      </c>
      <c r="AN27" s="145">
        <v>0</v>
      </c>
      <c r="AO27" s="144">
        <v>0</v>
      </c>
      <c r="AP27" s="139">
        <v>0</v>
      </c>
      <c r="AQ27" s="139">
        <v>0</v>
      </c>
      <c r="AR27" s="137">
        <v>11677</v>
      </c>
      <c r="AS27" s="142">
        <f t="shared" ref="AS27:AS33" si="16">SUM(AN27:AR27)</f>
        <v>11677</v>
      </c>
      <c r="AT27" s="144">
        <v>0</v>
      </c>
      <c r="AU27" s="144">
        <v>0</v>
      </c>
      <c r="AV27" s="144">
        <v>0</v>
      </c>
      <c r="AW27" s="148">
        <f t="shared" ref="AW27:AW33" si="17">SUM(AT27:AV27)</f>
        <v>0</v>
      </c>
      <c r="AX27" s="135">
        <f t="shared" ref="AX27:AX33" si="18">AW27+AM27+AS27+AB27+AF27</f>
        <v>4760933</v>
      </c>
      <c r="AY27" s="116"/>
      <c r="AZ27" s="116"/>
      <c r="BA27" s="116"/>
      <c r="BB27" s="116"/>
      <c r="BC27" s="116"/>
      <c r="BD27" s="116"/>
      <c r="BE27" s="116"/>
      <c r="BF27" s="116"/>
      <c r="BG27" s="116"/>
      <c r="BH27" s="116"/>
      <c r="BI27" s="116"/>
      <c r="BJ27" s="116"/>
      <c r="BK27" s="116"/>
      <c r="BL27" s="116"/>
    </row>
    <row r="28" spans="1:64" ht="15.95" customHeight="1" x14ac:dyDescent="0.2">
      <c r="A28" s="114" t="s">
        <v>101</v>
      </c>
      <c r="B28" s="139">
        <v>31000</v>
      </c>
      <c r="C28" s="137">
        <v>0</v>
      </c>
      <c r="D28" s="139">
        <f>23000+77000</f>
        <v>100000</v>
      </c>
      <c r="E28" s="139">
        <v>0</v>
      </c>
      <c r="F28" s="139">
        <v>0</v>
      </c>
      <c r="G28" s="144">
        <v>0</v>
      </c>
      <c r="H28" s="139">
        <v>10000</v>
      </c>
      <c r="I28" s="139">
        <v>0</v>
      </c>
      <c r="J28" s="139">
        <v>0</v>
      </c>
      <c r="K28" s="139">
        <v>0</v>
      </c>
      <c r="L28" s="139">
        <v>0</v>
      </c>
      <c r="M28" s="142">
        <f t="shared" si="9"/>
        <v>141000</v>
      </c>
      <c r="N28" s="144">
        <v>0</v>
      </c>
      <c r="O28" s="144">
        <v>0</v>
      </c>
      <c r="P28" s="139">
        <v>0</v>
      </c>
      <c r="Q28" s="139">
        <v>0</v>
      </c>
      <c r="R28" s="137">
        <v>0</v>
      </c>
      <c r="S28" s="133">
        <f t="shared" si="10"/>
        <v>0</v>
      </c>
      <c r="T28" s="145">
        <v>0</v>
      </c>
      <c r="U28" s="139">
        <v>0</v>
      </c>
      <c r="V28" s="137">
        <v>0</v>
      </c>
      <c r="W28" s="142">
        <f t="shared" si="11"/>
        <v>0</v>
      </c>
      <c r="X28" s="135">
        <f t="shared" si="12"/>
        <v>141000</v>
      </c>
      <c r="Y28" s="136"/>
      <c r="Z28" s="137"/>
      <c r="AA28" s="114" t="str">
        <f t="shared" si="8"/>
        <v>Capital Works</v>
      </c>
      <c r="AB28" s="142">
        <f t="shared" si="13"/>
        <v>141000</v>
      </c>
      <c r="AC28" s="145">
        <v>204000</v>
      </c>
      <c r="AD28" s="139">
        <v>2047000</v>
      </c>
      <c r="AE28" s="137">
        <v>0</v>
      </c>
      <c r="AF28" s="142">
        <f t="shared" si="14"/>
        <v>2251000</v>
      </c>
      <c r="AG28" s="133">
        <v>0</v>
      </c>
      <c r="AH28" s="139">
        <v>0</v>
      </c>
      <c r="AI28" s="146">
        <v>146180</v>
      </c>
      <c r="AJ28" s="137">
        <v>0</v>
      </c>
      <c r="AK28" s="133">
        <v>0</v>
      </c>
      <c r="AL28" s="149">
        <v>0</v>
      </c>
      <c r="AM28" s="142">
        <f t="shared" si="15"/>
        <v>146180</v>
      </c>
      <c r="AN28" s="145">
        <v>0</v>
      </c>
      <c r="AO28" s="144">
        <v>0</v>
      </c>
      <c r="AP28" s="139">
        <v>0</v>
      </c>
      <c r="AQ28" s="139">
        <v>0</v>
      </c>
      <c r="AR28" s="137">
        <v>0</v>
      </c>
      <c r="AS28" s="142">
        <f t="shared" si="16"/>
        <v>0</v>
      </c>
      <c r="AT28" s="144">
        <v>1549000</v>
      </c>
      <c r="AU28" s="144">
        <v>40000</v>
      </c>
      <c r="AV28" s="144">
        <f>80000+47000+91000+122000+4000</f>
        <v>344000</v>
      </c>
      <c r="AW28" s="148">
        <f t="shared" si="17"/>
        <v>1933000</v>
      </c>
      <c r="AX28" s="135">
        <f t="shared" si="18"/>
        <v>4471180</v>
      </c>
      <c r="AY28" s="116"/>
      <c r="AZ28" s="116"/>
      <c r="BA28" s="116"/>
      <c r="BB28" s="116"/>
      <c r="BC28" s="116"/>
      <c r="BD28" s="116"/>
      <c r="BE28" s="116"/>
      <c r="BF28" s="116"/>
      <c r="BG28" s="116"/>
      <c r="BH28" s="116"/>
      <c r="BI28" s="116"/>
      <c r="BJ28" s="116"/>
      <c r="BK28" s="116"/>
      <c r="BL28" s="116"/>
    </row>
    <row r="29" spans="1:64" ht="15.95" customHeight="1" x14ac:dyDescent="0.2">
      <c r="A29" s="114" t="s">
        <v>102</v>
      </c>
      <c r="B29" s="139">
        <v>0</v>
      </c>
      <c r="C29" s="137">
        <v>0</v>
      </c>
      <c r="D29" s="139">
        <v>0</v>
      </c>
      <c r="E29" s="139">
        <v>0</v>
      </c>
      <c r="F29" s="139">
        <v>0</v>
      </c>
      <c r="G29" s="144">
        <v>0</v>
      </c>
      <c r="H29" s="139">
        <v>0</v>
      </c>
      <c r="I29" s="139">
        <v>0</v>
      </c>
      <c r="J29" s="139">
        <v>0</v>
      </c>
      <c r="K29" s="139">
        <v>0</v>
      </c>
      <c r="L29" s="139">
        <v>0</v>
      </c>
      <c r="M29" s="142">
        <f t="shared" si="9"/>
        <v>0</v>
      </c>
      <c r="N29" s="144">
        <v>0</v>
      </c>
      <c r="O29" s="144">
        <v>0</v>
      </c>
      <c r="P29" s="139">
        <v>0</v>
      </c>
      <c r="Q29" s="139">
        <v>0</v>
      </c>
      <c r="R29" s="137">
        <v>0</v>
      </c>
      <c r="S29" s="133">
        <f t="shared" si="10"/>
        <v>0</v>
      </c>
      <c r="T29" s="145">
        <v>0</v>
      </c>
      <c r="U29" s="139">
        <v>0</v>
      </c>
      <c r="V29" s="137">
        <v>0</v>
      </c>
      <c r="W29" s="142">
        <f t="shared" si="11"/>
        <v>0</v>
      </c>
      <c r="X29" s="135">
        <f t="shared" si="12"/>
        <v>0</v>
      </c>
      <c r="Y29" s="136"/>
      <c r="Z29" s="137"/>
      <c r="AA29" s="114" t="str">
        <f t="shared" si="8"/>
        <v>Capital Funding Future Years</v>
      </c>
      <c r="AB29" s="142">
        <f t="shared" si="13"/>
        <v>0</v>
      </c>
      <c r="AC29" s="145">
        <v>0</v>
      </c>
      <c r="AD29" s="139">
        <v>0</v>
      </c>
      <c r="AE29" s="137">
        <v>0</v>
      </c>
      <c r="AF29" s="142">
        <f t="shared" si="14"/>
        <v>0</v>
      </c>
      <c r="AG29" s="133">
        <v>0</v>
      </c>
      <c r="AH29" s="139">
        <v>0</v>
      </c>
      <c r="AI29" s="146">
        <v>0</v>
      </c>
      <c r="AJ29" s="137">
        <v>0</v>
      </c>
      <c r="AK29" s="133">
        <v>0</v>
      </c>
      <c r="AL29" s="149">
        <v>0</v>
      </c>
      <c r="AM29" s="142">
        <f t="shared" si="15"/>
        <v>0</v>
      </c>
      <c r="AN29" s="145">
        <v>0</v>
      </c>
      <c r="AO29" s="144">
        <v>0</v>
      </c>
      <c r="AP29" s="139">
        <v>0</v>
      </c>
      <c r="AQ29" s="139">
        <v>0</v>
      </c>
      <c r="AR29" s="137">
        <v>0</v>
      </c>
      <c r="AS29" s="142">
        <f t="shared" si="16"/>
        <v>0</v>
      </c>
      <c r="AT29" s="144">
        <v>0</v>
      </c>
      <c r="AU29" s="144">
        <v>0</v>
      </c>
      <c r="AV29" s="144">
        <f>375000-122000</f>
        <v>253000</v>
      </c>
      <c r="AW29" s="148">
        <f t="shared" si="17"/>
        <v>253000</v>
      </c>
      <c r="AX29" s="135">
        <f t="shared" si="18"/>
        <v>253000</v>
      </c>
      <c r="AY29" s="116"/>
      <c r="AZ29" s="116"/>
      <c r="BA29" s="116"/>
      <c r="BB29" s="116"/>
      <c r="BC29" s="116"/>
      <c r="BD29" s="116"/>
      <c r="BE29" s="116"/>
      <c r="BF29" s="116"/>
      <c r="BG29" s="116"/>
      <c r="BH29" s="116"/>
      <c r="BI29" s="116"/>
      <c r="BJ29" s="116"/>
      <c r="BK29" s="116"/>
      <c r="BL29" s="116"/>
    </row>
    <row r="30" spans="1:64" ht="15.95" customHeight="1" x14ac:dyDescent="0.2">
      <c r="A30" s="114" t="s">
        <v>103</v>
      </c>
      <c r="B30" s="139">
        <v>0</v>
      </c>
      <c r="C30" s="137">
        <v>0</v>
      </c>
      <c r="D30" s="139">
        <v>0</v>
      </c>
      <c r="E30" s="139">
        <v>0</v>
      </c>
      <c r="F30" s="139">
        <v>0</v>
      </c>
      <c r="G30" s="144">
        <v>0</v>
      </c>
      <c r="H30" s="139">
        <v>0</v>
      </c>
      <c r="I30" s="139">
        <v>0</v>
      </c>
      <c r="J30" s="139">
        <v>0</v>
      </c>
      <c r="K30" s="139">
        <v>0</v>
      </c>
      <c r="L30" s="139">
        <v>0</v>
      </c>
      <c r="M30" s="142">
        <f t="shared" si="9"/>
        <v>0</v>
      </c>
      <c r="N30" s="144">
        <v>0</v>
      </c>
      <c r="O30" s="144">
        <v>0</v>
      </c>
      <c r="P30" s="139">
        <v>0</v>
      </c>
      <c r="Q30" s="139">
        <v>0</v>
      </c>
      <c r="R30" s="137">
        <v>0</v>
      </c>
      <c r="S30" s="133">
        <f t="shared" si="10"/>
        <v>0</v>
      </c>
      <c r="T30" s="145">
        <v>0</v>
      </c>
      <c r="U30" s="139">
        <v>0</v>
      </c>
      <c r="V30" s="137">
        <v>0</v>
      </c>
      <c r="W30" s="142">
        <f t="shared" si="11"/>
        <v>0</v>
      </c>
      <c r="X30" s="135">
        <f t="shared" si="12"/>
        <v>0</v>
      </c>
      <c r="Y30" s="136"/>
      <c r="Z30" s="137"/>
      <c r="AA30" s="114" t="str">
        <f t="shared" si="8"/>
        <v>Set-Aside</v>
      </c>
      <c r="AB30" s="142">
        <f t="shared" si="13"/>
        <v>0</v>
      </c>
      <c r="AC30" s="145">
        <v>0</v>
      </c>
      <c r="AD30" s="139">
        <v>0</v>
      </c>
      <c r="AE30" s="137">
        <v>0</v>
      </c>
      <c r="AF30" s="142">
        <f t="shared" si="14"/>
        <v>0</v>
      </c>
      <c r="AG30" s="133">
        <v>0</v>
      </c>
      <c r="AH30" s="139">
        <v>0</v>
      </c>
      <c r="AI30" s="146">
        <v>0</v>
      </c>
      <c r="AJ30" s="137">
        <v>0</v>
      </c>
      <c r="AK30" s="133">
        <v>0</v>
      </c>
      <c r="AL30" s="149">
        <v>0</v>
      </c>
      <c r="AM30" s="142">
        <f t="shared" si="15"/>
        <v>0</v>
      </c>
      <c r="AN30" s="145">
        <v>0</v>
      </c>
      <c r="AO30" s="144">
        <v>0</v>
      </c>
      <c r="AP30" s="139">
        <v>0</v>
      </c>
      <c r="AQ30" s="139">
        <v>0</v>
      </c>
      <c r="AR30" s="137">
        <v>0</v>
      </c>
      <c r="AS30" s="142">
        <f t="shared" si="16"/>
        <v>0</v>
      </c>
      <c r="AT30" s="144">
        <v>0</v>
      </c>
      <c r="AU30" s="144">
        <v>0</v>
      </c>
      <c r="AV30" s="144">
        <v>0</v>
      </c>
      <c r="AW30" s="148">
        <f t="shared" si="17"/>
        <v>0</v>
      </c>
      <c r="AX30" s="135">
        <f t="shared" si="18"/>
        <v>0</v>
      </c>
      <c r="AY30" s="116"/>
      <c r="AZ30" s="116"/>
      <c r="BA30" s="116"/>
      <c r="BB30" s="116"/>
      <c r="BC30" s="116"/>
      <c r="BD30" s="116"/>
      <c r="BE30" s="116"/>
      <c r="BF30" s="116"/>
      <c r="BG30" s="116"/>
      <c r="BH30" s="116"/>
      <c r="BI30" s="116"/>
      <c r="BJ30" s="116"/>
      <c r="BK30" s="116"/>
      <c r="BL30" s="116"/>
    </row>
    <row r="31" spans="1:64" ht="15.95" customHeight="1" x14ac:dyDescent="0.2">
      <c r="A31" s="114" t="s">
        <v>97</v>
      </c>
      <c r="B31" s="139">
        <v>0</v>
      </c>
      <c r="C31" s="137">
        <v>0</v>
      </c>
      <c r="D31" s="139">
        <v>0</v>
      </c>
      <c r="E31" s="139">
        <v>0</v>
      </c>
      <c r="F31" s="139">
        <v>0</v>
      </c>
      <c r="G31" s="144">
        <v>0</v>
      </c>
      <c r="H31" s="139">
        <v>0</v>
      </c>
      <c r="I31" s="139">
        <v>0</v>
      </c>
      <c r="J31" s="139">
        <v>0</v>
      </c>
      <c r="K31" s="139">
        <v>0</v>
      </c>
      <c r="L31" s="139">
        <v>0</v>
      </c>
      <c r="M31" s="142">
        <f t="shared" si="9"/>
        <v>0</v>
      </c>
      <c r="N31" s="144">
        <v>0</v>
      </c>
      <c r="O31" s="144">
        <v>0</v>
      </c>
      <c r="P31" s="139">
        <v>0</v>
      </c>
      <c r="Q31" s="139">
        <v>0</v>
      </c>
      <c r="R31" s="137">
        <v>0</v>
      </c>
      <c r="S31" s="133">
        <f t="shared" si="10"/>
        <v>0</v>
      </c>
      <c r="T31" s="145">
        <v>0</v>
      </c>
      <c r="U31" s="139">
        <v>0</v>
      </c>
      <c r="V31" s="137">
        <v>0</v>
      </c>
      <c r="W31" s="142">
        <f t="shared" si="11"/>
        <v>0</v>
      </c>
      <c r="X31" s="135">
        <f t="shared" si="12"/>
        <v>0</v>
      </c>
      <c r="Y31" s="136"/>
      <c r="Z31" s="137"/>
      <c r="AA31" s="114" t="str">
        <f t="shared" si="8"/>
        <v>Transfers</v>
      </c>
      <c r="AB31" s="142">
        <f t="shared" si="13"/>
        <v>0</v>
      </c>
      <c r="AC31" s="145">
        <v>0</v>
      </c>
      <c r="AD31" s="139">
        <v>0</v>
      </c>
      <c r="AE31" s="137">
        <v>0</v>
      </c>
      <c r="AF31" s="142">
        <f t="shared" si="14"/>
        <v>0</v>
      </c>
      <c r="AG31" s="133">
        <v>0</v>
      </c>
      <c r="AH31" s="139">
        <v>0</v>
      </c>
      <c r="AI31" s="146">
        <v>0</v>
      </c>
      <c r="AJ31" s="137">
        <v>0</v>
      </c>
      <c r="AK31" s="133">
        <v>0</v>
      </c>
      <c r="AL31" s="149">
        <v>0</v>
      </c>
      <c r="AM31" s="142">
        <f t="shared" si="15"/>
        <v>0</v>
      </c>
      <c r="AN31" s="145">
        <v>0</v>
      </c>
      <c r="AO31" s="144">
        <v>0</v>
      </c>
      <c r="AP31" s="139">
        <v>0</v>
      </c>
      <c r="AQ31" s="139">
        <v>0</v>
      </c>
      <c r="AR31" s="137">
        <v>0</v>
      </c>
      <c r="AS31" s="142">
        <f t="shared" si="16"/>
        <v>0</v>
      </c>
      <c r="AT31" s="144">
        <v>0</v>
      </c>
      <c r="AU31" s="144">
        <v>0</v>
      </c>
      <c r="AV31" s="144">
        <v>0</v>
      </c>
      <c r="AW31" s="148">
        <f t="shared" si="17"/>
        <v>0</v>
      </c>
      <c r="AX31" s="135">
        <f t="shared" si="18"/>
        <v>0</v>
      </c>
      <c r="AY31" s="116"/>
      <c r="AZ31" s="116"/>
      <c r="BA31" s="116"/>
      <c r="BB31" s="116"/>
      <c r="BC31" s="116"/>
      <c r="BD31" s="116"/>
      <c r="BE31" s="116"/>
      <c r="BF31" s="116"/>
      <c r="BG31" s="116"/>
      <c r="BH31" s="116"/>
      <c r="BI31" s="116"/>
      <c r="BJ31" s="116"/>
      <c r="BK31" s="116"/>
      <c r="BL31" s="116"/>
    </row>
    <row r="32" spans="1:64" ht="15.95" customHeight="1" x14ac:dyDescent="0.2">
      <c r="A32" s="114" t="s">
        <v>104</v>
      </c>
      <c r="B32" s="139">
        <v>0</v>
      </c>
      <c r="C32" s="137">
        <v>0</v>
      </c>
      <c r="D32" s="139">
        <v>0</v>
      </c>
      <c r="E32" s="139">
        <v>0</v>
      </c>
      <c r="F32" s="139">
        <v>0</v>
      </c>
      <c r="G32" s="144">
        <v>0</v>
      </c>
      <c r="H32" s="139">
        <v>0</v>
      </c>
      <c r="I32" s="139">
        <v>0</v>
      </c>
      <c r="J32" s="139">
        <v>0</v>
      </c>
      <c r="K32" s="139">
        <v>0</v>
      </c>
      <c r="L32" s="139">
        <v>0</v>
      </c>
      <c r="M32" s="142">
        <f t="shared" si="9"/>
        <v>0</v>
      </c>
      <c r="N32" s="144">
        <v>0</v>
      </c>
      <c r="O32" s="144">
        <v>0</v>
      </c>
      <c r="P32" s="139">
        <v>0</v>
      </c>
      <c r="Q32" s="139">
        <v>0</v>
      </c>
      <c r="R32" s="137">
        <v>0</v>
      </c>
      <c r="S32" s="150">
        <f t="shared" si="10"/>
        <v>0</v>
      </c>
      <c r="T32" s="145">
        <v>0</v>
      </c>
      <c r="U32" s="139">
        <v>0</v>
      </c>
      <c r="V32" s="137">
        <v>0</v>
      </c>
      <c r="W32" s="142">
        <f t="shared" si="11"/>
        <v>0</v>
      </c>
      <c r="X32" s="135">
        <f t="shared" si="12"/>
        <v>0</v>
      </c>
      <c r="Y32" s="136"/>
      <c r="Z32" s="137"/>
      <c r="AA32" s="114" t="str">
        <f t="shared" si="8"/>
        <v>Pooled</v>
      </c>
      <c r="AB32" s="142">
        <f t="shared" si="13"/>
        <v>0</v>
      </c>
      <c r="AC32" s="145">
        <v>0</v>
      </c>
      <c r="AD32" s="139">
        <v>0</v>
      </c>
      <c r="AE32" s="137">
        <v>0</v>
      </c>
      <c r="AF32" s="142">
        <f t="shared" si="14"/>
        <v>0</v>
      </c>
      <c r="AG32" s="150">
        <v>0</v>
      </c>
      <c r="AH32" s="151">
        <v>0</v>
      </c>
      <c r="AI32" s="146">
        <v>0</v>
      </c>
      <c r="AJ32" s="137">
        <v>0</v>
      </c>
      <c r="AK32" s="150">
        <v>0</v>
      </c>
      <c r="AL32" s="149">
        <v>0</v>
      </c>
      <c r="AM32" s="142">
        <f t="shared" si="15"/>
        <v>0</v>
      </c>
      <c r="AN32" s="145">
        <v>0</v>
      </c>
      <c r="AO32" s="144">
        <v>0</v>
      </c>
      <c r="AP32" s="139">
        <v>0</v>
      </c>
      <c r="AQ32" s="139">
        <v>0</v>
      </c>
      <c r="AR32" s="137">
        <v>0</v>
      </c>
      <c r="AS32" s="142">
        <f t="shared" si="16"/>
        <v>0</v>
      </c>
      <c r="AT32" s="144">
        <v>0</v>
      </c>
      <c r="AU32" s="144">
        <v>0</v>
      </c>
      <c r="AV32" s="144">
        <v>0</v>
      </c>
      <c r="AW32" s="148">
        <f t="shared" si="17"/>
        <v>0</v>
      </c>
      <c r="AX32" s="135">
        <f t="shared" si="18"/>
        <v>0</v>
      </c>
      <c r="AY32" s="116"/>
      <c r="AZ32" s="116"/>
      <c r="BA32" s="116"/>
      <c r="BB32" s="116"/>
      <c r="BC32" s="116"/>
      <c r="BD32" s="116"/>
      <c r="BE32" s="116"/>
      <c r="BF32" s="116"/>
      <c r="BG32" s="116"/>
      <c r="BH32" s="116"/>
      <c r="BI32" s="116"/>
      <c r="BJ32" s="116"/>
      <c r="BK32" s="116"/>
      <c r="BL32" s="116"/>
    </row>
    <row r="33" spans="1:64" ht="15.95" customHeight="1" x14ac:dyDescent="0.2">
      <c r="A33" s="114" t="s">
        <v>105</v>
      </c>
      <c r="B33" s="129">
        <f t="shared" ref="B33:G33" si="19">SUM(B27:B32)</f>
        <v>31000</v>
      </c>
      <c r="C33" s="130">
        <f t="shared" si="19"/>
        <v>76140</v>
      </c>
      <c r="D33" s="129">
        <f t="shared" si="19"/>
        <v>100000</v>
      </c>
      <c r="E33" s="129">
        <f t="shared" si="19"/>
        <v>17000</v>
      </c>
      <c r="F33" s="129">
        <f t="shared" ref="F33" si="20">SUM(F27:F32)</f>
        <v>0</v>
      </c>
      <c r="G33" s="131">
        <f t="shared" si="19"/>
        <v>2749919</v>
      </c>
      <c r="H33" s="131">
        <f t="shared" ref="H33:L33" si="21">SUM(H27:H32)</f>
        <v>10000</v>
      </c>
      <c r="I33" s="131">
        <f t="shared" si="21"/>
        <v>0</v>
      </c>
      <c r="J33" s="131">
        <f t="shared" si="21"/>
        <v>11762</v>
      </c>
      <c r="K33" s="129">
        <f>SUM(K27:K32)</f>
        <v>0</v>
      </c>
      <c r="L33" s="131">
        <f t="shared" si="21"/>
        <v>2030</v>
      </c>
      <c r="M33" s="132">
        <f t="shared" si="9"/>
        <v>2997851</v>
      </c>
      <c r="N33" s="131">
        <f>SUM(N27:N32)</f>
        <v>0</v>
      </c>
      <c r="O33" s="131">
        <f>SUM(O27:O32)</f>
        <v>191195</v>
      </c>
      <c r="P33" s="129">
        <f>SUM(P27:P32)</f>
        <v>40560</v>
      </c>
      <c r="Q33" s="129">
        <f>SUM(Q27:Q32)</f>
        <v>552040</v>
      </c>
      <c r="R33" s="130">
        <f>SUM(R27:R32)</f>
        <v>17000</v>
      </c>
      <c r="S33" s="132">
        <f t="shared" si="10"/>
        <v>800795</v>
      </c>
      <c r="T33" s="134">
        <f>SUM(T26:T32)</f>
        <v>0</v>
      </c>
      <c r="U33" s="129">
        <f>SUM(U26:U32)</f>
        <v>0</v>
      </c>
      <c r="V33" s="152">
        <f>SUM(V26:V32)</f>
        <v>0</v>
      </c>
      <c r="W33" s="132">
        <f t="shared" si="11"/>
        <v>0</v>
      </c>
      <c r="X33" s="153">
        <f t="shared" si="12"/>
        <v>3798646</v>
      </c>
      <c r="Y33" s="136"/>
      <c r="Z33" s="137"/>
      <c r="AA33" s="114" t="str">
        <f t="shared" si="8"/>
        <v>Total Expenditure</v>
      </c>
      <c r="AB33" s="132">
        <f t="shared" si="13"/>
        <v>3798646</v>
      </c>
      <c r="AC33" s="134">
        <f>SUM(AC26:AC32)</f>
        <v>1158440</v>
      </c>
      <c r="AD33" s="129">
        <f>SUM(AD26:AD32)</f>
        <v>2047000</v>
      </c>
      <c r="AE33" s="129">
        <f>SUM(AE26:AE32)</f>
        <v>2000</v>
      </c>
      <c r="AF33" s="132">
        <f t="shared" si="14"/>
        <v>3207440</v>
      </c>
      <c r="AG33" s="133">
        <f>SUM(AG26:AG32)</f>
        <v>0</v>
      </c>
      <c r="AH33" s="139">
        <f>SUM(AH26:AH32)</f>
        <v>0</v>
      </c>
      <c r="AI33" s="140">
        <f t="shared" ref="AI33:AJ33" si="22">SUM(AI27:AI32)</f>
        <v>281350</v>
      </c>
      <c r="AJ33" s="130">
        <f t="shared" si="22"/>
        <v>0</v>
      </c>
      <c r="AK33" s="134">
        <f>SUM(AK27:AK32)</f>
        <v>0</v>
      </c>
      <c r="AL33" s="141">
        <f t="shared" ref="AL33:AR33" si="23">SUM(AL27:AL32)</f>
        <v>0</v>
      </c>
      <c r="AM33" s="132">
        <f t="shared" si="23"/>
        <v>281350</v>
      </c>
      <c r="AN33" s="134">
        <f t="shared" si="23"/>
        <v>0</v>
      </c>
      <c r="AO33" s="131">
        <f t="shared" si="23"/>
        <v>0</v>
      </c>
      <c r="AP33" s="129">
        <f t="shared" si="23"/>
        <v>0</v>
      </c>
      <c r="AQ33" s="129">
        <f t="shared" si="23"/>
        <v>0</v>
      </c>
      <c r="AR33" s="129">
        <f t="shared" si="23"/>
        <v>11677</v>
      </c>
      <c r="AS33" s="132">
        <f t="shared" si="16"/>
        <v>11677</v>
      </c>
      <c r="AT33" s="131">
        <f>SUM(AT27:AT32)</f>
        <v>1549000</v>
      </c>
      <c r="AU33" s="131">
        <f>SUM(AU27:AU32)</f>
        <v>40000</v>
      </c>
      <c r="AV33" s="131">
        <f>SUM(AV27:AV32)</f>
        <v>597000</v>
      </c>
      <c r="AW33" s="143">
        <f t="shared" si="17"/>
        <v>2186000</v>
      </c>
      <c r="AX33" s="154">
        <f t="shared" si="18"/>
        <v>9485113</v>
      </c>
      <c r="AY33" s="116"/>
      <c r="AZ33" s="116"/>
      <c r="BA33" s="116"/>
      <c r="BB33" s="116"/>
      <c r="BC33" s="116"/>
      <c r="BD33" s="116"/>
      <c r="BE33" s="116"/>
      <c r="BF33" s="116"/>
      <c r="BG33" s="116"/>
      <c r="BH33" s="116"/>
      <c r="BI33" s="116"/>
      <c r="BJ33" s="116"/>
      <c r="BK33" s="116"/>
      <c r="BL33" s="116"/>
    </row>
    <row r="34" spans="1:64" ht="15.95" customHeight="1" x14ac:dyDescent="0.2">
      <c r="A34" s="114"/>
      <c r="B34" s="139"/>
      <c r="C34" s="137"/>
      <c r="D34" s="139"/>
      <c r="E34" s="144"/>
      <c r="F34" s="144"/>
      <c r="G34" s="144"/>
      <c r="H34" s="139"/>
      <c r="I34" s="139"/>
      <c r="J34" s="139"/>
      <c r="K34" s="139"/>
      <c r="L34" s="139"/>
      <c r="M34" s="142"/>
      <c r="N34" s="144"/>
      <c r="O34" s="144"/>
      <c r="P34" s="139"/>
      <c r="Q34" s="139"/>
      <c r="R34" s="137"/>
      <c r="S34" s="157"/>
      <c r="T34" s="145"/>
      <c r="U34" s="139"/>
      <c r="V34" s="137"/>
      <c r="W34" s="142"/>
      <c r="X34" s="158"/>
      <c r="Y34" s="136"/>
      <c r="Z34" s="137"/>
      <c r="AA34" s="114"/>
      <c r="AB34" s="142"/>
      <c r="AC34" s="145"/>
      <c r="AD34" s="139"/>
      <c r="AE34" s="137"/>
      <c r="AF34" s="145"/>
      <c r="AG34" s="133"/>
      <c r="AH34" s="151"/>
      <c r="AI34" s="146"/>
      <c r="AJ34" s="137"/>
      <c r="AK34" s="150"/>
      <c r="AL34" s="147"/>
      <c r="AM34" s="142"/>
      <c r="AN34" s="145"/>
      <c r="AO34" s="144"/>
      <c r="AP34" s="139"/>
      <c r="AQ34" s="139"/>
      <c r="AR34" s="137"/>
      <c r="AS34" s="157"/>
      <c r="AT34" s="144"/>
      <c r="AU34" s="144"/>
      <c r="AV34" s="144"/>
      <c r="AW34" s="148"/>
      <c r="AX34" s="158"/>
      <c r="AY34" s="116"/>
      <c r="AZ34" s="116"/>
      <c r="BA34" s="116"/>
      <c r="BB34" s="116"/>
      <c r="BC34" s="116"/>
      <c r="BD34" s="116"/>
      <c r="BE34" s="116"/>
      <c r="BF34" s="116"/>
      <c r="BG34" s="116"/>
      <c r="BH34" s="116"/>
      <c r="BI34" s="116"/>
      <c r="BJ34" s="116"/>
      <c r="BK34" s="116"/>
      <c r="BL34" s="116"/>
    </row>
    <row r="35" spans="1:64" ht="15.95" customHeight="1" x14ac:dyDescent="0.2">
      <c r="A35" s="12" t="s">
        <v>106</v>
      </c>
      <c r="B35" s="129">
        <f t="shared" ref="B35:L35" si="24">B14+B23-B33</f>
        <v>6906.9200000000055</v>
      </c>
      <c r="C35" s="130">
        <f t="shared" si="24"/>
        <v>165647.96</v>
      </c>
      <c r="D35" s="129">
        <f t="shared" si="24"/>
        <v>136299.49</v>
      </c>
      <c r="E35" s="129">
        <f t="shared" si="24"/>
        <v>207000</v>
      </c>
      <c r="F35" s="129">
        <f t="shared" si="24"/>
        <v>0</v>
      </c>
      <c r="G35" s="131">
        <f t="shared" si="24"/>
        <v>382781.31000000006</v>
      </c>
      <c r="H35" s="131">
        <f t="shared" si="24"/>
        <v>0</v>
      </c>
      <c r="I35" s="131">
        <f t="shared" si="24"/>
        <v>87094</v>
      </c>
      <c r="J35" s="131">
        <f t="shared" si="24"/>
        <v>0</v>
      </c>
      <c r="K35" s="129">
        <f>K14+K23-K33</f>
        <v>90000</v>
      </c>
      <c r="L35" s="131">
        <f t="shared" si="24"/>
        <v>69120</v>
      </c>
      <c r="M35" s="132">
        <f>SUM(B35:L35)</f>
        <v>1144849.6800000002</v>
      </c>
      <c r="N35" s="131">
        <f>N14+N23-N33</f>
        <v>1180696</v>
      </c>
      <c r="O35" s="131">
        <f>O14+O23-O33</f>
        <v>91127.239999999991</v>
      </c>
      <c r="P35" s="129">
        <f>P14+P23-P33</f>
        <v>339526.7</v>
      </c>
      <c r="Q35" s="129">
        <f>Q14+Q23-Q33</f>
        <v>0</v>
      </c>
      <c r="R35" s="130">
        <f>R14+R23-R33</f>
        <v>0</v>
      </c>
      <c r="S35" s="142">
        <f>SUM(N35:R35)</f>
        <v>1611349.94</v>
      </c>
      <c r="T35" s="134">
        <f>T14+T23-T33</f>
        <v>870210</v>
      </c>
      <c r="U35" s="129">
        <f>U14+U23-U33</f>
        <v>50000</v>
      </c>
      <c r="V35" s="130">
        <f>V14+V23-V33</f>
        <v>750000</v>
      </c>
      <c r="W35" s="132">
        <f>+T35+U35+V35</f>
        <v>1670210</v>
      </c>
      <c r="X35" s="143">
        <f>M35+S35+W35</f>
        <v>4426409.62</v>
      </c>
      <c r="Y35" s="136"/>
      <c r="Z35" s="137"/>
      <c r="AA35" s="12" t="str">
        <f>A35</f>
        <v>31 March 2022 Balance</v>
      </c>
      <c r="AB35" s="132">
        <f>X35</f>
        <v>4426409.62</v>
      </c>
      <c r="AC35" s="134">
        <f>AC14+AC23-AC33</f>
        <v>4460105.33</v>
      </c>
      <c r="AD35" s="129">
        <f>AD14+AD23-AD33</f>
        <v>2549064.1400000006</v>
      </c>
      <c r="AE35" s="129">
        <f>AE14+AE23-AE33</f>
        <v>15381.939999999999</v>
      </c>
      <c r="AF35" s="132">
        <f>+AC35+AD35+AE35</f>
        <v>7024551.4100000011</v>
      </c>
      <c r="AG35" s="138">
        <f t="shared" ref="AG35:AQ35" si="25">AG14+AG23-AG33</f>
        <v>553364.54</v>
      </c>
      <c r="AH35" s="139">
        <f t="shared" si="25"/>
        <v>9950</v>
      </c>
      <c r="AI35" s="140">
        <f t="shared" si="25"/>
        <v>505197.31000000006</v>
      </c>
      <c r="AJ35" s="130">
        <f t="shared" si="25"/>
        <v>23750</v>
      </c>
      <c r="AK35" s="138">
        <f t="shared" si="25"/>
        <v>6000</v>
      </c>
      <c r="AL35" s="141">
        <f t="shared" si="25"/>
        <v>111206.68</v>
      </c>
      <c r="AM35" s="132">
        <f t="shared" si="25"/>
        <v>1209468.53</v>
      </c>
      <c r="AN35" s="134">
        <f t="shared" si="25"/>
        <v>507160</v>
      </c>
      <c r="AO35" s="131">
        <f t="shared" si="25"/>
        <v>35000</v>
      </c>
      <c r="AP35" s="129">
        <f t="shared" si="25"/>
        <v>301000</v>
      </c>
      <c r="AQ35" s="129">
        <f t="shared" si="25"/>
        <v>583615</v>
      </c>
      <c r="AR35" s="129">
        <f>AR14+AR23-AR33</f>
        <v>0</v>
      </c>
      <c r="AS35" s="142">
        <f>SUM(AN35:AR35)</f>
        <v>1426775</v>
      </c>
      <c r="AT35" s="131">
        <f>AT14+AT23-AT33</f>
        <v>2445720.6800000002</v>
      </c>
      <c r="AU35" s="131">
        <f>AU14+AU23-AU33</f>
        <v>744878</v>
      </c>
      <c r="AV35" s="131">
        <f>AV14+AV23-AV33</f>
        <v>116016.8899999999</v>
      </c>
      <c r="AW35" s="143">
        <f>SUM(AT35:AV35)</f>
        <v>3306615.5700000003</v>
      </c>
      <c r="AX35" s="135">
        <f>AW35+AM35+AS35+AB35+AF35</f>
        <v>17393820.130000003</v>
      </c>
      <c r="AY35" s="116"/>
      <c r="AZ35" s="116"/>
      <c r="BA35" s="116"/>
      <c r="BB35" s="116"/>
      <c r="BC35" s="116"/>
      <c r="BD35" s="116"/>
      <c r="BE35" s="116"/>
      <c r="BF35" s="116"/>
      <c r="BG35" s="116"/>
      <c r="BH35" s="116"/>
      <c r="BI35" s="116"/>
      <c r="BJ35" s="116"/>
      <c r="BK35" s="116"/>
      <c r="BL35" s="116"/>
    </row>
    <row r="36" spans="1:64" ht="15.95" customHeight="1" x14ac:dyDescent="0.2">
      <c r="A36" s="12"/>
      <c r="B36" s="139"/>
      <c r="C36" s="137"/>
      <c r="D36" s="139"/>
      <c r="E36" s="144"/>
      <c r="F36" s="144"/>
      <c r="G36" s="144"/>
      <c r="H36" s="139"/>
      <c r="I36" s="139"/>
      <c r="J36" s="139"/>
      <c r="K36" s="139"/>
      <c r="L36" s="139"/>
      <c r="M36" s="142"/>
      <c r="N36" s="144"/>
      <c r="O36" s="144"/>
      <c r="P36" s="139"/>
      <c r="Q36" s="139"/>
      <c r="R36" s="137"/>
      <c r="S36" s="145"/>
      <c r="T36" s="145"/>
      <c r="U36" s="139"/>
      <c r="V36" s="137"/>
      <c r="W36" s="142"/>
      <c r="X36" s="135"/>
      <c r="Y36" s="136"/>
      <c r="Z36" s="137"/>
      <c r="AA36" s="12"/>
      <c r="AB36" s="142"/>
      <c r="AC36" s="145"/>
      <c r="AD36" s="139"/>
      <c r="AE36" s="137"/>
      <c r="AF36" s="145"/>
      <c r="AG36" s="133"/>
      <c r="AH36" s="139"/>
      <c r="AI36" s="146"/>
      <c r="AJ36" s="137"/>
      <c r="AK36" s="145"/>
      <c r="AL36" s="147"/>
      <c r="AM36" s="142"/>
      <c r="AN36" s="145"/>
      <c r="AO36" s="144"/>
      <c r="AP36" s="139"/>
      <c r="AQ36" s="139"/>
      <c r="AR36" s="137"/>
      <c r="AS36" s="142"/>
      <c r="AT36" s="144"/>
      <c r="AU36" s="144"/>
      <c r="AV36" s="144"/>
      <c r="AW36" s="148"/>
      <c r="AX36" s="135"/>
      <c r="AY36" s="116"/>
      <c r="AZ36" s="116"/>
      <c r="BA36" s="116"/>
      <c r="BB36" s="116"/>
      <c r="BC36" s="116"/>
      <c r="BD36" s="116"/>
      <c r="BE36" s="116"/>
      <c r="BF36" s="116"/>
      <c r="BG36" s="116"/>
      <c r="BH36" s="116"/>
      <c r="BI36" s="116"/>
      <c r="BJ36" s="116"/>
      <c r="BK36" s="116"/>
      <c r="BL36" s="116"/>
    </row>
    <row r="37" spans="1:64" ht="15.95" customHeight="1" x14ac:dyDescent="0.2">
      <c r="A37" s="12" t="s">
        <v>107</v>
      </c>
      <c r="B37" s="139"/>
      <c r="C37" s="137"/>
      <c r="D37" s="139"/>
      <c r="E37" s="144"/>
      <c r="F37" s="144"/>
      <c r="G37" s="144"/>
      <c r="H37" s="139"/>
      <c r="I37" s="139"/>
      <c r="J37" s="139"/>
      <c r="K37" s="139"/>
      <c r="L37" s="139"/>
      <c r="M37" s="142"/>
      <c r="N37" s="144"/>
      <c r="O37" s="144"/>
      <c r="P37" s="139"/>
      <c r="Q37" s="139"/>
      <c r="R37" s="137"/>
      <c r="S37" s="133"/>
      <c r="T37" s="145"/>
      <c r="U37" s="139"/>
      <c r="V37" s="137"/>
      <c r="W37" s="142"/>
      <c r="X37" s="135"/>
      <c r="Y37" s="136"/>
      <c r="Z37" s="137"/>
      <c r="AA37" s="12" t="str">
        <f t="shared" ref="AA37:AA44" si="26">A37</f>
        <v>2022-23</v>
      </c>
      <c r="AB37" s="142"/>
      <c r="AC37" s="145"/>
      <c r="AD37" s="139"/>
      <c r="AE37" s="137"/>
      <c r="AF37" s="145"/>
      <c r="AG37" s="133"/>
      <c r="AH37" s="139"/>
      <c r="AI37" s="146"/>
      <c r="AJ37" s="137"/>
      <c r="AK37" s="145"/>
      <c r="AL37" s="147"/>
      <c r="AM37" s="142"/>
      <c r="AN37" s="145"/>
      <c r="AO37" s="144"/>
      <c r="AP37" s="139"/>
      <c r="AQ37" s="139"/>
      <c r="AR37" s="137"/>
      <c r="AS37" s="142"/>
      <c r="AT37" s="144"/>
      <c r="AU37" s="144"/>
      <c r="AV37" s="144"/>
      <c r="AW37" s="148"/>
      <c r="AX37" s="135"/>
      <c r="AY37" s="116"/>
      <c r="AZ37" s="116"/>
      <c r="BA37" s="116"/>
      <c r="BB37" s="116"/>
      <c r="BC37" s="116"/>
      <c r="BD37" s="116"/>
      <c r="BE37" s="116"/>
      <c r="BF37" s="116"/>
      <c r="BG37" s="116"/>
      <c r="BH37" s="116"/>
      <c r="BI37" s="116"/>
      <c r="BJ37" s="116"/>
      <c r="BK37" s="116"/>
      <c r="BL37" s="116"/>
    </row>
    <row r="38" spans="1:64" ht="15.95" customHeight="1" x14ac:dyDescent="0.2">
      <c r="A38" s="12" t="s">
        <v>93</v>
      </c>
      <c r="B38" s="139"/>
      <c r="C38" s="137"/>
      <c r="D38" s="139"/>
      <c r="E38" s="144"/>
      <c r="F38" s="144"/>
      <c r="G38" s="144"/>
      <c r="H38" s="139"/>
      <c r="I38" s="139"/>
      <c r="J38" s="139"/>
      <c r="K38" s="139"/>
      <c r="L38" s="139"/>
      <c r="M38" s="142"/>
      <c r="N38" s="144"/>
      <c r="O38" s="144"/>
      <c r="P38" s="139"/>
      <c r="Q38" s="139"/>
      <c r="R38" s="137"/>
      <c r="S38" s="133"/>
      <c r="T38" s="145"/>
      <c r="U38" s="139"/>
      <c r="V38" s="137"/>
      <c r="W38" s="142"/>
      <c r="X38" s="135"/>
      <c r="Y38" s="136"/>
      <c r="Z38" s="137"/>
      <c r="AA38" s="12" t="str">
        <f t="shared" si="26"/>
        <v>INCOME</v>
      </c>
      <c r="AB38" s="142"/>
      <c r="AC38" s="145"/>
      <c r="AD38" s="139"/>
      <c r="AE38" s="137"/>
      <c r="AF38" s="145"/>
      <c r="AG38" s="133"/>
      <c r="AH38" s="139"/>
      <c r="AI38" s="146"/>
      <c r="AJ38" s="137"/>
      <c r="AK38" s="145"/>
      <c r="AL38" s="147"/>
      <c r="AM38" s="142"/>
      <c r="AN38" s="145"/>
      <c r="AO38" s="144"/>
      <c r="AP38" s="139"/>
      <c r="AQ38" s="139"/>
      <c r="AR38" s="137"/>
      <c r="AS38" s="142"/>
      <c r="AT38" s="144"/>
      <c r="AU38" s="144"/>
      <c r="AV38" s="144"/>
      <c r="AW38" s="148"/>
      <c r="AX38" s="135"/>
      <c r="AY38" s="116"/>
      <c r="AZ38" s="116"/>
      <c r="BA38" s="116"/>
      <c r="BB38" s="116"/>
      <c r="BC38" s="116"/>
      <c r="BD38" s="116"/>
      <c r="BE38" s="116"/>
      <c r="BF38" s="116"/>
      <c r="BG38" s="116"/>
      <c r="BH38" s="116"/>
      <c r="BI38" s="116"/>
      <c r="BJ38" s="116"/>
      <c r="BK38" s="116"/>
      <c r="BL38" s="116"/>
    </row>
    <row r="39" spans="1:64" ht="15.95" customHeight="1" x14ac:dyDescent="0.2">
      <c r="A39" s="114" t="s">
        <v>94</v>
      </c>
      <c r="B39" s="139"/>
      <c r="C39" s="137"/>
      <c r="D39" s="139"/>
      <c r="E39" s="144"/>
      <c r="F39" s="144"/>
      <c r="G39" s="144"/>
      <c r="H39" s="139"/>
      <c r="I39" s="139"/>
      <c r="J39" s="139"/>
      <c r="K39" s="139"/>
      <c r="L39" s="139"/>
      <c r="M39" s="142"/>
      <c r="N39" s="144"/>
      <c r="O39" s="144"/>
      <c r="P39" s="139"/>
      <c r="Q39" s="139"/>
      <c r="R39" s="137"/>
      <c r="S39" s="133"/>
      <c r="T39" s="145"/>
      <c r="U39" s="139"/>
      <c r="V39" s="137"/>
      <c r="W39" s="142"/>
      <c r="X39" s="135"/>
      <c r="Y39" s="136"/>
      <c r="Z39" s="137"/>
      <c r="AA39" s="114" t="str">
        <f t="shared" si="26"/>
        <v>Contributions from</v>
      </c>
      <c r="AB39" s="142"/>
      <c r="AC39" s="145"/>
      <c r="AD39" s="139"/>
      <c r="AE39" s="137"/>
      <c r="AF39" s="145"/>
      <c r="AG39" s="133"/>
      <c r="AH39" s="139"/>
      <c r="AI39" s="146"/>
      <c r="AJ39" s="137"/>
      <c r="AK39" s="145"/>
      <c r="AL39" s="147"/>
      <c r="AM39" s="142"/>
      <c r="AN39" s="145"/>
      <c r="AO39" s="144"/>
      <c r="AP39" s="139"/>
      <c r="AQ39" s="139"/>
      <c r="AR39" s="137"/>
      <c r="AS39" s="142"/>
      <c r="AT39" s="144"/>
      <c r="AU39" s="144"/>
      <c r="AV39" s="144"/>
      <c r="AW39" s="148"/>
      <c r="AX39" s="135"/>
      <c r="AY39" s="116"/>
      <c r="AZ39" s="116"/>
      <c r="BA39" s="116"/>
      <c r="BB39" s="116"/>
      <c r="BC39" s="116"/>
      <c r="BD39" s="116"/>
      <c r="BE39" s="116"/>
      <c r="BF39" s="116"/>
      <c r="BG39" s="116"/>
      <c r="BH39" s="116"/>
      <c r="BI39" s="116"/>
      <c r="BJ39" s="116"/>
      <c r="BK39" s="116"/>
      <c r="BL39" s="116"/>
    </row>
    <row r="40" spans="1:64" ht="15.95" customHeight="1" x14ac:dyDescent="0.2">
      <c r="A40" s="114" t="s">
        <v>95</v>
      </c>
      <c r="B40" s="139">
        <v>0</v>
      </c>
      <c r="C40" s="137">
        <v>0</v>
      </c>
      <c r="D40" s="139">
        <v>40400</v>
      </c>
      <c r="E40" s="139">
        <v>0</v>
      </c>
      <c r="F40" s="139">
        <v>0</v>
      </c>
      <c r="G40" s="144">
        <v>0</v>
      </c>
      <c r="H40" s="139">
        <v>0</v>
      </c>
      <c r="I40" s="139">
        <v>0</v>
      </c>
      <c r="J40" s="139">
        <v>0</v>
      </c>
      <c r="K40" s="139">
        <v>30000</v>
      </c>
      <c r="L40" s="139">
        <v>21410</v>
      </c>
      <c r="M40" s="142">
        <f>SUM(B40:L40)</f>
        <v>91810</v>
      </c>
      <c r="N40" s="144">
        <v>0</v>
      </c>
      <c r="O40" s="144">
        <v>383652</v>
      </c>
      <c r="P40" s="139">
        <v>0</v>
      </c>
      <c r="Q40" s="139">
        <v>0</v>
      </c>
      <c r="R40" s="137">
        <v>0</v>
      </c>
      <c r="S40" s="133">
        <f>SUM(N40:R40)</f>
        <v>383652</v>
      </c>
      <c r="T40" s="145">
        <v>0</v>
      </c>
      <c r="U40" s="139">
        <v>0</v>
      </c>
      <c r="V40" s="137">
        <v>0</v>
      </c>
      <c r="W40" s="142">
        <f>+T40+U40+V40</f>
        <v>0</v>
      </c>
      <c r="X40" s="135">
        <f>M40+S40+W40</f>
        <v>475462</v>
      </c>
      <c r="Y40" s="136"/>
      <c r="Z40" s="137"/>
      <c r="AA40" s="114" t="str">
        <f t="shared" si="26"/>
        <v>Revenue Accounts</v>
      </c>
      <c r="AB40" s="142">
        <f>SUM(X40)</f>
        <v>475462</v>
      </c>
      <c r="AC40" s="145">
        <v>20680</v>
      </c>
      <c r="AD40" s="139">
        <v>1777040</v>
      </c>
      <c r="AE40" s="137">
        <v>0</v>
      </c>
      <c r="AF40" s="142">
        <f t="shared" ref="AF40:AF44" si="27">+AC40+AD40+AE40</f>
        <v>1797720</v>
      </c>
      <c r="AG40" s="133">
        <v>66750</v>
      </c>
      <c r="AH40" s="139">
        <v>610</v>
      </c>
      <c r="AI40" s="146">
        <f>23860+124010+3970</f>
        <v>151840</v>
      </c>
      <c r="AJ40" s="137">
        <v>5000</v>
      </c>
      <c r="AK40" s="133">
        <v>1500</v>
      </c>
      <c r="AL40" s="147">
        <v>30000</v>
      </c>
      <c r="AM40" s="142">
        <f>SUM(AG40:AL40)</f>
        <v>255700</v>
      </c>
      <c r="AN40" s="145">
        <v>0</v>
      </c>
      <c r="AO40" s="144">
        <v>0</v>
      </c>
      <c r="AP40" s="139">
        <v>0</v>
      </c>
      <c r="AQ40" s="139">
        <v>0</v>
      </c>
      <c r="AR40" s="137">
        <v>0</v>
      </c>
      <c r="AS40" s="142">
        <f>SUM(AN40:AR40)</f>
        <v>0</v>
      </c>
      <c r="AT40" s="144">
        <v>0</v>
      </c>
      <c r="AU40" s="144">
        <v>0</v>
      </c>
      <c r="AV40" s="144">
        <v>0</v>
      </c>
      <c r="AW40" s="148">
        <f>SUM(AT40:AV40)</f>
        <v>0</v>
      </c>
      <c r="AX40" s="135">
        <f>AW40+AM40+AS40+AB40+AF40</f>
        <v>2528882</v>
      </c>
      <c r="AY40" s="116"/>
      <c r="AZ40" s="159" t="s">
        <v>108</v>
      </c>
      <c r="BA40" s="159" t="s">
        <v>109</v>
      </c>
      <c r="BB40" s="116"/>
      <c r="BC40" s="116"/>
      <c r="BD40" s="116"/>
      <c r="BE40" s="116"/>
      <c r="BF40" s="116"/>
      <c r="BG40" s="116"/>
      <c r="BH40" s="116"/>
      <c r="BI40" s="116"/>
      <c r="BJ40" s="116"/>
      <c r="BK40" s="116"/>
      <c r="BL40" s="116"/>
    </row>
    <row r="41" spans="1:64" ht="15.95" customHeight="1" x14ac:dyDescent="0.2">
      <c r="A41" s="114" t="s">
        <v>96</v>
      </c>
      <c r="B41" s="139">
        <v>0</v>
      </c>
      <c r="C41" s="137">
        <v>0</v>
      </c>
      <c r="D41" s="139">
        <v>0</v>
      </c>
      <c r="E41" s="139">
        <v>0</v>
      </c>
      <c r="F41" s="139">
        <v>0</v>
      </c>
      <c r="G41" s="144">
        <v>0</v>
      </c>
      <c r="H41" s="139">
        <v>0</v>
      </c>
      <c r="I41" s="139">
        <v>0</v>
      </c>
      <c r="J41" s="139">
        <v>0</v>
      </c>
      <c r="K41" s="139">
        <v>0</v>
      </c>
      <c r="L41" s="139">
        <v>0</v>
      </c>
      <c r="M41" s="142">
        <f>SUM(B41:L41)</f>
        <v>0</v>
      </c>
      <c r="N41" s="144">
        <v>0</v>
      </c>
      <c r="O41" s="144">
        <v>0</v>
      </c>
      <c r="P41" s="139">
        <v>0</v>
      </c>
      <c r="Q41" s="139">
        <v>0</v>
      </c>
      <c r="R41" s="137">
        <v>0</v>
      </c>
      <c r="S41" s="133">
        <f>SUM(N41:R41)</f>
        <v>0</v>
      </c>
      <c r="T41" s="145">
        <v>0</v>
      </c>
      <c r="U41" s="139">
        <v>0</v>
      </c>
      <c r="V41" s="137">
        <v>0</v>
      </c>
      <c r="W41" s="142">
        <f>+T41+U41+V41</f>
        <v>0</v>
      </c>
      <c r="X41" s="135">
        <f>M41+S41+W41</f>
        <v>0</v>
      </c>
      <c r="Y41" s="136"/>
      <c r="Z41" s="137"/>
      <c r="AA41" s="114" t="str">
        <f t="shared" si="26"/>
        <v>Interest</v>
      </c>
      <c r="AB41" s="142">
        <f>SUM(X41)</f>
        <v>0</v>
      </c>
      <c r="AC41" s="145">
        <v>0</v>
      </c>
      <c r="AD41" s="139">
        <v>0</v>
      </c>
      <c r="AE41" s="137">
        <v>0</v>
      </c>
      <c r="AF41" s="142">
        <f t="shared" si="27"/>
        <v>0</v>
      </c>
      <c r="AG41" s="133">
        <v>0</v>
      </c>
      <c r="AH41" s="139">
        <v>0</v>
      </c>
      <c r="AI41" s="146">
        <v>0</v>
      </c>
      <c r="AJ41" s="137">
        <v>0</v>
      </c>
      <c r="AK41" s="133">
        <v>0</v>
      </c>
      <c r="AL41" s="149">
        <v>0</v>
      </c>
      <c r="AM41" s="142">
        <f>SUM(AG41:AL41)</f>
        <v>0</v>
      </c>
      <c r="AN41" s="145">
        <v>0</v>
      </c>
      <c r="AO41" s="144">
        <v>0</v>
      </c>
      <c r="AP41" s="139">
        <v>0</v>
      </c>
      <c r="AQ41" s="139">
        <v>0</v>
      </c>
      <c r="AR41" s="137">
        <v>0</v>
      </c>
      <c r="AS41" s="142">
        <f>SUM(AN41:AR41)</f>
        <v>0</v>
      </c>
      <c r="AT41" s="144">
        <v>0</v>
      </c>
      <c r="AU41" s="144">
        <v>0</v>
      </c>
      <c r="AV41" s="144">
        <v>0</v>
      </c>
      <c r="AW41" s="148">
        <f>SUM(AT41:AV41)</f>
        <v>0</v>
      </c>
      <c r="AX41" s="135">
        <f>AW41+AM41+AS41+AB41+AF41</f>
        <v>0</v>
      </c>
      <c r="AY41" s="116" t="s">
        <v>110</v>
      </c>
      <c r="AZ41" s="1">
        <v>2365</v>
      </c>
      <c r="BA41" s="1">
        <f>AZ44</f>
        <v>243.54392000000007</v>
      </c>
      <c r="BB41" s="116"/>
      <c r="BC41" s="116"/>
      <c r="BD41" s="116"/>
      <c r="BE41" s="116"/>
      <c r="BF41" s="116"/>
      <c r="BG41" s="116"/>
      <c r="BH41" s="116"/>
      <c r="BI41" s="116"/>
      <c r="BJ41" s="116"/>
      <c r="BK41" s="116"/>
      <c r="BL41" s="116"/>
    </row>
    <row r="42" spans="1:64" ht="15.95" customHeight="1" x14ac:dyDescent="0.2">
      <c r="A42" s="114" t="s">
        <v>34</v>
      </c>
      <c r="B42" s="139">
        <v>0</v>
      </c>
      <c r="C42" s="137">
        <v>0</v>
      </c>
      <c r="D42" s="139">
        <v>0</v>
      </c>
      <c r="E42" s="139">
        <v>0</v>
      </c>
      <c r="F42" s="139">
        <v>0</v>
      </c>
      <c r="G42" s="144">
        <v>0</v>
      </c>
      <c r="H42" s="139">
        <v>0</v>
      </c>
      <c r="I42" s="139">
        <v>0</v>
      </c>
      <c r="J42" s="139">
        <v>0</v>
      </c>
      <c r="K42" s="139">
        <v>0</v>
      </c>
      <c r="L42" s="139">
        <v>0</v>
      </c>
      <c r="M42" s="142">
        <f>SUM(B42:L42)</f>
        <v>0</v>
      </c>
      <c r="N42" s="144">
        <v>0</v>
      </c>
      <c r="O42" s="144">
        <v>0</v>
      </c>
      <c r="P42" s="139">
        <v>0</v>
      </c>
      <c r="Q42" s="139">
        <v>0</v>
      </c>
      <c r="R42" s="137">
        <v>0</v>
      </c>
      <c r="S42" s="142">
        <f>SUM(N42:R42)</f>
        <v>0</v>
      </c>
      <c r="T42" s="145">
        <v>0</v>
      </c>
      <c r="U42" s="139">
        <v>0</v>
      </c>
      <c r="V42" s="137">
        <v>0</v>
      </c>
      <c r="W42" s="142">
        <f>+T42+U42+V42</f>
        <v>0</v>
      </c>
      <c r="X42" s="135">
        <f>M42+S42+W42</f>
        <v>0</v>
      </c>
      <c r="Y42" s="136"/>
      <c r="Z42" s="137"/>
      <c r="AA42" s="114" t="str">
        <f t="shared" si="26"/>
        <v>Other</v>
      </c>
      <c r="AB42" s="142">
        <f>X42</f>
        <v>0</v>
      </c>
      <c r="AC42" s="145">
        <v>0</v>
      </c>
      <c r="AD42" s="139">
        <v>0</v>
      </c>
      <c r="AE42" s="137">
        <v>0</v>
      </c>
      <c r="AF42" s="142">
        <f t="shared" si="27"/>
        <v>0</v>
      </c>
      <c r="AG42" s="133">
        <v>0</v>
      </c>
      <c r="AH42" s="139">
        <v>0</v>
      </c>
      <c r="AI42" s="146">
        <v>0</v>
      </c>
      <c r="AJ42" s="137">
        <v>0</v>
      </c>
      <c r="AK42" s="133">
        <v>0</v>
      </c>
      <c r="AL42" s="149">
        <v>0</v>
      </c>
      <c r="AM42" s="142">
        <f>SUM(AG42:AL42)</f>
        <v>0</v>
      </c>
      <c r="AN42" s="145">
        <v>0</v>
      </c>
      <c r="AO42" s="144">
        <v>0</v>
      </c>
      <c r="AP42" s="139">
        <v>0</v>
      </c>
      <c r="AQ42" s="139">
        <v>0</v>
      </c>
      <c r="AR42" s="137">
        <v>0</v>
      </c>
      <c r="AS42" s="142">
        <f>SUM(AN42:AR42)</f>
        <v>0</v>
      </c>
      <c r="AT42" s="144">
        <v>207396</v>
      </c>
      <c r="AU42" s="144">
        <v>0</v>
      </c>
      <c r="AV42" s="144">
        <v>0</v>
      </c>
      <c r="AW42" s="148">
        <f>SUM(AT42:AV42)</f>
        <v>207396</v>
      </c>
      <c r="AX42" s="135">
        <f>AW42+AM42+AS42+AB42+AF42</f>
        <v>207396</v>
      </c>
      <c r="AY42" s="116" t="s">
        <v>111</v>
      </c>
      <c r="AZ42" s="116">
        <f>AT42*1.02/1000</f>
        <v>211.54392000000001</v>
      </c>
      <c r="BA42" s="116">
        <f>AZ42*1.02</f>
        <v>215.77479840000001</v>
      </c>
      <c r="BB42" s="116"/>
      <c r="BC42" s="116"/>
      <c r="BD42" s="116"/>
      <c r="BE42" s="116"/>
      <c r="BF42" s="116"/>
      <c r="BG42" s="116"/>
      <c r="BH42" s="116"/>
      <c r="BI42" s="116"/>
      <c r="BJ42" s="116"/>
      <c r="BK42" s="116"/>
      <c r="BL42" s="116"/>
    </row>
    <row r="43" spans="1:64" ht="15.95" customHeight="1" x14ac:dyDescent="0.2">
      <c r="A43" s="114" t="s">
        <v>97</v>
      </c>
      <c r="B43" s="139">
        <v>0</v>
      </c>
      <c r="C43" s="137">
        <v>0</v>
      </c>
      <c r="D43" s="139">
        <v>0</v>
      </c>
      <c r="E43" s="139">
        <v>0</v>
      </c>
      <c r="F43" s="139">
        <v>190000</v>
      </c>
      <c r="G43" s="144">
        <v>0</v>
      </c>
      <c r="H43" s="139">
        <v>0</v>
      </c>
      <c r="I43" s="139">
        <v>0</v>
      </c>
      <c r="J43" s="139">
        <v>0</v>
      </c>
      <c r="K43" s="139">
        <v>0</v>
      </c>
      <c r="L43" s="139">
        <v>0</v>
      </c>
      <c r="M43" s="142">
        <f>SUM(B43:L43)</f>
        <v>190000</v>
      </c>
      <c r="N43" s="144">
        <v>0</v>
      </c>
      <c r="O43" s="144">
        <v>0</v>
      </c>
      <c r="P43" s="139">
        <v>0</v>
      </c>
      <c r="Q43" s="139">
        <v>0</v>
      </c>
      <c r="R43" s="137">
        <v>0</v>
      </c>
      <c r="S43" s="150">
        <f>SUM(N43:R43)</f>
        <v>0</v>
      </c>
      <c r="T43" s="145">
        <v>0</v>
      </c>
      <c r="U43" s="139">
        <v>0</v>
      </c>
      <c r="V43" s="137">
        <v>0</v>
      </c>
      <c r="W43" s="142">
        <f>+T43+U43+V43</f>
        <v>0</v>
      </c>
      <c r="X43" s="135">
        <f>M43+S43+W43</f>
        <v>190000</v>
      </c>
      <c r="Y43" s="136"/>
      <c r="Z43" s="137"/>
      <c r="AA43" s="114" t="str">
        <f t="shared" si="26"/>
        <v>Transfers</v>
      </c>
      <c r="AB43" s="142">
        <f>X43</f>
        <v>190000</v>
      </c>
      <c r="AC43" s="145">
        <v>0</v>
      </c>
      <c r="AD43" s="139">
        <v>0</v>
      </c>
      <c r="AE43" s="137">
        <v>0</v>
      </c>
      <c r="AF43" s="142">
        <f t="shared" si="27"/>
        <v>0</v>
      </c>
      <c r="AG43" s="150">
        <v>0</v>
      </c>
      <c r="AH43" s="151">
        <v>0</v>
      </c>
      <c r="AI43" s="146">
        <v>0</v>
      </c>
      <c r="AJ43" s="137">
        <v>0</v>
      </c>
      <c r="AK43" s="150">
        <v>0</v>
      </c>
      <c r="AL43" s="149">
        <v>0</v>
      </c>
      <c r="AM43" s="142">
        <f>SUM(AG43:AL43)</f>
        <v>0</v>
      </c>
      <c r="AN43" s="145">
        <v>0</v>
      </c>
      <c r="AO43" s="144">
        <v>0</v>
      </c>
      <c r="AP43" s="139">
        <v>0</v>
      </c>
      <c r="AQ43" s="139">
        <v>0</v>
      </c>
      <c r="AR43" s="137">
        <v>0</v>
      </c>
      <c r="AS43" s="142">
        <f>SUM(AN43:AR43)</f>
        <v>0</v>
      </c>
      <c r="AT43" s="144">
        <v>0</v>
      </c>
      <c r="AU43" s="144">
        <v>0</v>
      </c>
      <c r="AV43" s="144">
        <v>0</v>
      </c>
      <c r="AW43" s="148">
        <f>SUM(AT43:AV43)</f>
        <v>0</v>
      </c>
      <c r="AX43" s="135">
        <f>AW43+AM43+AS43+AB43+AF43</f>
        <v>190000</v>
      </c>
      <c r="AY43" s="116" t="s">
        <v>112</v>
      </c>
      <c r="AZ43" s="116">
        <v>-2333</v>
      </c>
      <c r="BA43" s="116">
        <v>-738</v>
      </c>
      <c r="BB43" s="116"/>
      <c r="BC43" s="116"/>
      <c r="BD43" s="116"/>
      <c r="BE43" s="116"/>
      <c r="BF43" s="116"/>
      <c r="BG43" s="116"/>
      <c r="BH43" s="116"/>
      <c r="BI43" s="116"/>
      <c r="BJ43" s="116"/>
      <c r="BK43" s="116"/>
      <c r="BL43" s="116"/>
    </row>
    <row r="44" spans="1:64" ht="15.95" customHeight="1" x14ac:dyDescent="0.2">
      <c r="A44" s="114" t="s">
        <v>98</v>
      </c>
      <c r="B44" s="129">
        <f t="shared" ref="B44:G44" si="28">SUM(B40:B43)</f>
        <v>0</v>
      </c>
      <c r="C44" s="130">
        <f t="shared" si="28"/>
        <v>0</v>
      </c>
      <c r="D44" s="129">
        <f t="shared" si="28"/>
        <v>40400</v>
      </c>
      <c r="E44" s="129">
        <f t="shared" si="28"/>
        <v>0</v>
      </c>
      <c r="F44" s="129">
        <f t="shared" ref="F44" si="29">SUM(F40:F43)</f>
        <v>190000</v>
      </c>
      <c r="G44" s="131">
        <f t="shared" si="28"/>
        <v>0</v>
      </c>
      <c r="H44" s="131">
        <f t="shared" ref="H44:L44" si="30">SUM(H40:H43)</f>
        <v>0</v>
      </c>
      <c r="I44" s="131">
        <f t="shared" si="30"/>
        <v>0</v>
      </c>
      <c r="J44" s="131">
        <f t="shared" si="30"/>
        <v>0</v>
      </c>
      <c r="K44" s="129">
        <f>SUM(K40:K43)</f>
        <v>30000</v>
      </c>
      <c r="L44" s="131">
        <f t="shared" si="30"/>
        <v>21410</v>
      </c>
      <c r="M44" s="132">
        <f>SUM(B44:L44)</f>
        <v>281810</v>
      </c>
      <c r="N44" s="138">
        <f>SUM(N40:N43)</f>
        <v>0</v>
      </c>
      <c r="O44" s="130">
        <f>SUM(O40:O43)</f>
        <v>383652</v>
      </c>
      <c r="P44" s="129">
        <f>SUM(P40:P43)</f>
        <v>0</v>
      </c>
      <c r="Q44" s="129">
        <f>SUM(Q40:Q43)</f>
        <v>0</v>
      </c>
      <c r="R44" s="130">
        <f>SUM(R40:R43)</f>
        <v>0</v>
      </c>
      <c r="S44" s="133">
        <f>SUM(N44:R44)</f>
        <v>383652</v>
      </c>
      <c r="T44" s="134">
        <f>SUM(T40:T43)</f>
        <v>0</v>
      </c>
      <c r="U44" s="129">
        <f>SUM(U40:U43)</f>
        <v>0</v>
      </c>
      <c r="V44" s="152">
        <f>SUM(V40:V43)</f>
        <v>0</v>
      </c>
      <c r="W44" s="132">
        <f>+T44+U44+V44</f>
        <v>0</v>
      </c>
      <c r="X44" s="153">
        <f>M44+S44+W44</f>
        <v>665462</v>
      </c>
      <c r="Y44" s="136"/>
      <c r="Z44" s="137"/>
      <c r="AA44" s="114" t="str">
        <f t="shared" si="26"/>
        <v>Total Income</v>
      </c>
      <c r="AB44" s="132">
        <f>X44</f>
        <v>665462</v>
      </c>
      <c r="AC44" s="134">
        <f>SUM(AC40:AC43)</f>
        <v>20680</v>
      </c>
      <c r="AD44" s="129">
        <f>SUM(AD40:AD43)</f>
        <v>1777040</v>
      </c>
      <c r="AE44" s="129">
        <f>SUM(AE40:AE43)</f>
        <v>0</v>
      </c>
      <c r="AF44" s="132">
        <f t="shared" si="27"/>
        <v>1797720</v>
      </c>
      <c r="AG44" s="133">
        <f t="shared" ref="AG44:AL44" si="31">SUM(AG40:AG43)</f>
        <v>66750</v>
      </c>
      <c r="AH44" s="139">
        <f t="shared" si="31"/>
        <v>610</v>
      </c>
      <c r="AI44" s="140">
        <f t="shared" si="31"/>
        <v>151840</v>
      </c>
      <c r="AJ44" s="130">
        <f t="shared" si="31"/>
        <v>5000</v>
      </c>
      <c r="AK44" s="138">
        <f>SUM(AK40:AK43)</f>
        <v>1500</v>
      </c>
      <c r="AL44" s="152">
        <f t="shared" si="31"/>
        <v>30000</v>
      </c>
      <c r="AM44" s="132">
        <f>SUM(AM40:AM43)</f>
        <v>255700</v>
      </c>
      <c r="AN44" s="134">
        <f t="shared" ref="AN44:AR44" si="32">SUM(AN40:AN43)</f>
        <v>0</v>
      </c>
      <c r="AO44" s="131">
        <f t="shared" si="32"/>
        <v>0</v>
      </c>
      <c r="AP44" s="129">
        <f t="shared" si="32"/>
        <v>0</v>
      </c>
      <c r="AQ44" s="129">
        <f t="shared" si="32"/>
        <v>0</v>
      </c>
      <c r="AR44" s="129">
        <f t="shared" si="32"/>
        <v>0</v>
      </c>
      <c r="AS44" s="132">
        <f>SUM(AN44:AR44)</f>
        <v>0</v>
      </c>
      <c r="AT44" s="131">
        <f>SUM(AT40:AT43)</f>
        <v>207396</v>
      </c>
      <c r="AU44" s="131">
        <f>SUM(AU40:AU43)</f>
        <v>0</v>
      </c>
      <c r="AV44" s="131">
        <f>SUM(AV40:AV43)</f>
        <v>0</v>
      </c>
      <c r="AW44" s="143">
        <f>SUM(AT44:AV44)</f>
        <v>207396</v>
      </c>
      <c r="AX44" s="154">
        <f>AW44+AM44+AS44+AB44+AF44</f>
        <v>2926278</v>
      </c>
      <c r="AY44" s="116" t="s">
        <v>113</v>
      </c>
      <c r="AZ44" s="116">
        <f>SUM(AZ41:AZ43)</f>
        <v>243.54392000000007</v>
      </c>
      <c r="BA44" s="116">
        <f>SUM(BA41:BA43)</f>
        <v>-278.68128159999992</v>
      </c>
      <c r="BB44" s="116"/>
      <c r="BC44" s="116"/>
      <c r="BD44" s="116"/>
      <c r="BE44" s="116"/>
      <c r="BF44" s="116"/>
      <c r="BG44" s="116"/>
      <c r="BH44" s="116"/>
      <c r="BI44" s="116"/>
      <c r="BJ44" s="116"/>
      <c r="BK44" s="116"/>
      <c r="BL44" s="116"/>
    </row>
    <row r="45" spans="1:64" ht="15.95" customHeight="1" x14ac:dyDescent="0.2">
      <c r="A45" s="114"/>
      <c r="B45" s="139"/>
      <c r="C45" s="137"/>
      <c r="D45" s="139"/>
      <c r="E45" s="144"/>
      <c r="F45" s="144"/>
      <c r="G45" s="144"/>
      <c r="H45" s="139"/>
      <c r="I45" s="139"/>
      <c r="J45" s="139"/>
      <c r="K45" s="139"/>
      <c r="L45" s="139"/>
      <c r="M45" s="142"/>
      <c r="N45" s="155"/>
      <c r="O45" s="155"/>
      <c r="P45" s="183"/>
      <c r="Q45" s="183"/>
      <c r="R45" s="156"/>
      <c r="S45" s="133"/>
      <c r="T45" s="145"/>
      <c r="U45" s="139"/>
      <c r="V45" s="137"/>
      <c r="W45" s="142"/>
      <c r="X45" s="135"/>
      <c r="Y45" s="136"/>
      <c r="Z45" s="137"/>
      <c r="AA45" s="114"/>
      <c r="AB45" s="142"/>
      <c r="AC45" s="145"/>
      <c r="AD45" s="139"/>
      <c r="AE45" s="137"/>
      <c r="AF45" s="145"/>
      <c r="AG45" s="133"/>
      <c r="AH45" s="139"/>
      <c r="AI45" s="146"/>
      <c r="AJ45" s="137"/>
      <c r="AK45" s="133"/>
      <c r="AL45" s="149"/>
      <c r="AM45" s="142"/>
      <c r="AN45" s="145"/>
      <c r="AO45" s="144"/>
      <c r="AP45" s="139"/>
      <c r="AQ45" s="139"/>
      <c r="AR45" s="137"/>
      <c r="AS45" s="142"/>
      <c r="AT45" s="144"/>
      <c r="AU45" s="144"/>
      <c r="AV45" s="144"/>
      <c r="AW45" s="148"/>
      <c r="AX45" s="135"/>
      <c r="AY45" s="116"/>
      <c r="AZ45" s="116"/>
      <c r="BA45" s="116"/>
      <c r="BB45" s="116"/>
      <c r="BC45" s="116"/>
      <c r="BD45" s="116"/>
      <c r="BE45" s="116"/>
      <c r="BF45" s="116"/>
      <c r="BG45" s="116"/>
      <c r="BH45" s="116"/>
      <c r="BI45" s="116"/>
      <c r="BJ45" s="116"/>
      <c r="BK45" s="116"/>
      <c r="BL45" s="116"/>
    </row>
    <row r="46" spans="1:64" ht="15.95" customHeight="1" x14ac:dyDescent="0.2">
      <c r="A46" s="12" t="s">
        <v>99</v>
      </c>
      <c r="B46" s="139"/>
      <c r="C46" s="137"/>
      <c r="D46" s="139"/>
      <c r="E46" s="144"/>
      <c r="F46" s="144"/>
      <c r="G46" s="144"/>
      <c r="H46" s="139"/>
      <c r="I46" s="139"/>
      <c r="J46" s="139"/>
      <c r="K46" s="139"/>
      <c r="L46" s="139"/>
      <c r="M46" s="142"/>
      <c r="N46" s="155"/>
      <c r="O46" s="155"/>
      <c r="P46" s="183"/>
      <c r="Q46" s="183"/>
      <c r="R46" s="156"/>
      <c r="S46" s="133"/>
      <c r="T46" s="145"/>
      <c r="U46" s="139"/>
      <c r="V46" s="137"/>
      <c r="W46" s="142"/>
      <c r="X46" s="135"/>
      <c r="Y46" s="136"/>
      <c r="Z46" s="137"/>
      <c r="AA46" s="12" t="str">
        <f t="shared" ref="AA46:AA54" si="33">A46</f>
        <v>EXPENDITURE</v>
      </c>
      <c r="AB46" s="142"/>
      <c r="AC46" s="145"/>
      <c r="AD46" s="139"/>
      <c r="AE46" s="137"/>
      <c r="AF46" s="145"/>
      <c r="AG46" s="133"/>
      <c r="AH46" s="139"/>
      <c r="AI46" s="146"/>
      <c r="AJ46" s="137"/>
      <c r="AK46" s="133"/>
      <c r="AL46" s="149"/>
      <c r="AM46" s="142"/>
      <c r="AN46" s="145"/>
      <c r="AO46" s="144"/>
      <c r="AP46" s="139"/>
      <c r="AQ46" s="139"/>
      <c r="AR46" s="137"/>
      <c r="AS46" s="142"/>
      <c r="AT46" s="144"/>
      <c r="AU46" s="144"/>
      <c r="AV46" s="144"/>
      <c r="AW46" s="148"/>
      <c r="AX46" s="135"/>
      <c r="AY46" s="116"/>
      <c r="AZ46" s="116"/>
      <c r="BA46" s="116"/>
      <c r="BB46" s="116"/>
      <c r="BC46" s="116"/>
      <c r="BD46" s="116"/>
      <c r="BE46" s="116"/>
      <c r="BF46" s="116"/>
      <c r="BG46" s="116"/>
      <c r="BH46" s="116"/>
      <c r="BI46" s="116"/>
      <c r="BJ46" s="116"/>
      <c r="BK46" s="116"/>
      <c r="BL46" s="116"/>
    </row>
    <row r="47" spans="1:64" ht="15.95" customHeight="1" x14ac:dyDescent="0.2">
      <c r="A47" s="114" t="s">
        <v>100</v>
      </c>
      <c r="B47" s="139"/>
      <c r="C47" s="137"/>
      <c r="D47" s="139"/>
      <c r="E47" s="144"/>
      <c r="F47" s="144"/>
      <c r="G47" s="144"/>
      <c r="H47" s="139"/>
      <c r="I47" s="139"/>
      <c r="J47" s="139"/>
      <c r="K47" s="139"/>
      <c r="L47" s="139"/>
      <c r="M47" s="142"/>
      <c r="N47" s="155"/>
      <c r="O47" s="155"/>
      <c r="P47" s="183"/>
      <c r="Q47" s="183"/>
      <c r="R47" s="156"/>
      <c r="S47" s="133"/>
      <c r="T47" s="145"/>
      <c r="U47" s="139"/>
      <c r="V47" s="137"/>
      <c r="W47" s="142"/>
      <c r="X47" s="135"/>
      <c r="Y47" s="136"/>
      <c r="Z47" s="137"/>
      <c r="AA47" s="114" t="str">
        <f t="shared" si="33"/>
        <v xml:space="preserve">Contributions to </v>
      </c>
      <c r="AB47" s="142"/>
      <c r="AC47" s="145"/>
      <c r="AD47" s="139"/>
      <c r="AE47" s="137"/>
      <c r="AF47" s="145"/>
      <c r="AG47" s="133"/>
      <c r="AH47" s="139"/>
      <c r="AI47" s="146"/>
      <c r="AJ47" s="137"/>
      <c r="AK47" s="133"/>
      <c r="AL47" s="149"/>
      <c r="AM47" s="142"/>
      <c r="AN47" s="145"/>
      <c r="AO47" s="144"/>
      <c r="AP47" s="139"/>
      <c r="AQ47" s="139"/>
      <c r="AR47" s="137"/>
      <c r="AS47" s="142"/>
      <c r="AT47" s="144"/>
      <c r="AU47" s="144"/>
      <c r="AV47" s="144"/>
      <c r="AW47" s="148"/>
      <c r="AX47" s="135"/>
      <c r="AY47" s="116"/>
      <c r="AZ47" s="116"/>
      <c r="BA47" s="116"/>
      <c r="BB47" s="116"/>
      <c r="BC47" s="116"/>
      <c r="BD47" s="116"/>
      <c r="BE47" s="116"/>
      <c r="BF47" s="116"/>
      <c r="BG47" s="116"/>
      <c r="BH47" s="116"/>
      <c r="BI47" s="116"/>
      <c r="BJ47" s="116"/>
      <c r="BK47" s="116"/>
      <c r="BL47" s="116"/>
    </row>
    <row r="48" spans="1:64" ht="15.95" customHeight="1" x14ac:dyDescent="0.2">
      <c r="A48" s="114" t="s">
        <v>95</v>
      </c>
      <c r="B48" s="139">
        <v>0</v>
      </c>
      <c r="C48" s="137">
        <v>112000</v>
      </c>
      <c r="D48" s="139">
        <v>55000</v>
      </c>
      <c r="E48" s="139">
        <v>17000</v>
      </c>
      <c r="F48" s="139">
        <f>62500+7500+10000+14500+2000</f>
        <v>96500</v>
      </c>
      <c r="G48" s="144">
        <v>262270</v>
      </c>
      <c r="H48" s="139">
        <v>0</v>
      </c>
      <c r="I48" s="139">
        <v>82960</v>
      </c>
      <c r="J48" s="139">
        <v>0</v>
      </c>
      <c r="K48" s="139">
        <v>0</v>
      </c>
      <c r="L48" s="139">
        <v>62500</v>
      </c>
      <c r="M48" s="142">
        <f t="shared" ref="M48:M54" si="34">SUM(B48:L48)</f>
        <v>688230</v>
      </c>
      <c r="N48" s="144">
        <v>25000</v>
      </c>
      <c r="O48" s="144">
        <v>0</v>
      </c>
      <c r="P48" s="139">
        <v>55130</v>
      </c>
      <c r="Q48" s="139">
        <v>0</v>
      </c>
      <c r="R48" s="137">
        <f>R34</f>
        <v>0</v>
      </c>
      <c r="S48" s="133">
        <f t="shared" ref="S48:S54" si="35">SUM(N48:R48)</f>
        <v>80130</v>
      </c>
      <c r="T48" s="145">
        <v>0</v>
      </c>
      <c r="U48" s="139">
        <v>0</v>
      </c>
      <c r="V48" s="137">
        <v>0</v>
      </c>
      <c r="W48" s="142">
        <f t="shared" ref="W48:W54" si="36">+T48+U48+V48</f>
        <v>0</v>
      </c>
      <c r="X48" s="135">
        <f t="shared" ref="X48:X54" si="37">M48+S48+W48</f>
        <v>768360</v>
      </c>
      <c r="Y48" s="136"/>
      <c r="Z48" s="137"/>
      <c r="AA48" s="114" t="str">
        <f t="shared" si="33"/>
        <v>Revenue Accounts</v>
      </c>
      <c r="AB48" s="142">
        <f t="shared" ref="AB48:AB54" si="38">X48</f>
        <v>768360</v>
      </c>
      <c r="AC48" s="145">
        <v>361930</v>
      </c>
      <c r="AD48" s="139">
        <v>0</v>
      </c>
      <c r="AE48" s="137">
        <v>2000</v>
      </c>
      <c r="AF48" s="142">
        <f t="shared" ref="AF48:AF54" si="39">+AC48+AD48+AE48</f>
        <v>363930</v>
      </c>
      <c r="AG48" s="133">
        <v>8750</v>
      </c>
      <c r="AH48" s="139">
        <v>0</v>
      </c>
      <c r="AI48" s="146">
        <v>85410</v>
      </c>
      <c r="AJ48" s="137">
        <v>6250</v>
      </c>
      <c r="AK48" s="133">
        <v>0</v>
      </c>
      <c r="AL48" s="149">
        <v>0</v>
      </c>
      <c r="AM48" s="142">
        <f t="shared" ref="AM48:AM53" si="40">SUM(AG48:AL48)</f>
        <v>100410</v>
      </c>
      <c r="AN48" s="145">
        <v>0</v>
      </c>
      <c r="AO48" s="144">
        <v>0</v>
      </c>
      <c r="AP48" s="139">
        <v>0</v>
      </c>
      <c r="AQ48" s="139">
        <v>0</v>
      </c>
      <c r="AR48" s="137">
        <v>0</v>
      </c>
      <c r="AS48" s="142">
        <f t="shared" ref="AS48:AS54" si="41">SUM(AN48:AR48)</f>
        <v>0</v>
      </c>
      <c r="AT48" s="144">
        <v>0</v>
      </c>
      <c r="AU48" s="144">
        <v>0</v>
      </c>
      <c r="AV48" s="144">
        <v>0</v>
      </c>
      <c r="AW48" s="148">
        <f t="shared" ref="AW48:AW54" si="42">SUM(AT48:AV48)</f>
        <v>0</v>
      </c>
      <c r="AX48" s="135">
        <f t="shared" ref="AX48:AX54" si="43">AW48+AM48+AS48+AB48+AF48</f>
        <v>1232700</v>
      </c>
      <c r="AY48" s="116"/>
      <c r="AZ48" s="116"/>
      <c r="BA48" s="116"/>
      <c r="BB48" s="116"/>
      <c r="BC48" s="116"/>
      <c r="BD48" s="116"/>
      <c r="BE48" s="116"/>
      <c r="BF48" s="116"/>
      <c r="BG48" s="116"/>
      <c r="BH48" s="116"/>
      <c r="BI48" s="116"/>
      <c r="BJ48" s="116"/>
      <c r="BK48" s="116"/>
      <c r="BL48" s="116"/>
    </row>
    <row r="49" spans="1:64" ht="15.95" customHeight="1" x14ac:dyDescent="0.2">
      <c r="A49" s="114" t="s">
        <v>101</v>
      </c>
      <c r="B49" s="139">
        <v>0</v>
      </c>
      <c r="C49" s="137">
        <v>0</v>
      </c>
      <c r="D49" s="139">
        <v>0</v>
      </c>
      <c r="E49" s="139">
        <v>0</v>
      </c>
      <c r="F49" s="139">
        <v>0</v>
      </c>
      <c r="G49" s="144">
        <v>0</v>
      </c>
      <c r="H49" s="139">
        <v>0</v>
      </c>
      <c r="I49" s="139">
        <v>0</v>
      </c>
      <c r="J49" s="139">
        <v>0</v>
      </c>
      <c r="K49" s="139">
        <v>0</v>
      </c>
      <c r="L49" s="139">
        <v>0</v>
      </c>
      <c r="M49" s="142">
        <f t="shared" si="34"/>
        <v>0</v>
      </c>
      <c r="N49" s="144">
        <v>0</v>
      </c>
      <c r="O49" s="144">
        <v>0</v>
      </c>
      <c r="P49" s="139">
        <v>0</v>
      </c>
      <c r="Q49" s="139">
        <v>0</v>
      </c>
      <c r="R49" s="137">
        <v>0</v>
      </c>
      <c r="S49" s="133">
        <f t="shared" si="35"/>
        <v>0</v>
      </c>
      <c r="T49" s="145">
        <v>0</v>
      </c>
      <c r="U49" s="139">
        <v>0</v>
      </c>
      <c r="V49" s="137">
        <v>0</v>
      </c>
      <c r="W49" s="142">
        <f t="shared" si="36"/>
        <v>0</v>
      </c>
      <c r="X49" s="135">
        <f t="shared" si="37"/>
        <v>0</v>
      </c>
      <c r="Y49" s="136"/>
      <c r="Z49" s="137"/>
      <c r="AA49" s="114" t="str">
        <f t="shared" si="33"/>
        <v>Capital Works</v>
      </c>
      <c r="AB49" s="142">
        <f t="shared" si="38"/>
        <v>0</v>
      </c>
      <c r="AC49" s="145">
        <v>1022800</v>
      </c>
      <c r="AD49" s="139">
        <v>1690000</v>
      </c>
      <c r="AE49" s="137">
        <v>0</v>
      </c>
      <c r="AF49" s="142">
        <f t="shared" si="39"/>
        <v>2712800</v>
      </c>
      <c r="AG49" s="133">
        <v>50000</v>
      </c>
      <c r="AH49" s="139">
        <v>0</v>
      </c>
      <c r="AI49" s="146">
        <f>132720+75000</f>
        <v>207720</v>
      </c>
      <c r="AJ49" s="137">
        <v>12500</v>
      </c>
      <c r="AK49" s="133">
        <v>0</v>
      </c>
      <c r="AL49" s="149">
        <v>0</v>
      </c>
      <c r="AM49" s="142">
        <f t="shared" si="40"/>
        <v>270220</v>
      </c>
      <c r="AN49" s="145">
        <v>0</v>
      </c>
      <c r="AO49" s="144">
        <v>0</v>
      </c>
      <c r="AP49" s="139">
        <v>0</v>
      </c>
      <c r="AQ49" s="139">
        <v>0</v>
      </c>
      <c r="AR49" s="137">
        <v>0</v>
      </c>
      <c r="AS49" s="142">
        <f t="shared" si="41"/>
        <v>0</v>
      </c>
      <c r="AT49" s="144">
        <v>1925000</v>
      </c>
      <c r="AU49" s="144">
        <f>50000+30000+15000</f>
        <v>95000</v>
      </c>
      <c r="AV49" s="144">
        <f>108000</f>
        <v>108000</v>
      </c>
      <c r="AW49" s="148">
        <f t="shared" si="42"/>
        <v>2128000</v>
      </c>
      <c r="AX49" s="135">
        <f t="shared" si="43"/>
        <v>5111020</v>
      </c>
      <c r="AY49" s="116"/>
      <c r="AZ49" s="116"/>
      <c r="BA49" s="116"/>
      <c r="BB49" s="116"/>
      <c r="BC49" s="116"/>
      <c r="BD49" s="116"/>
      <c r="BE49" s="116"/>
      <c r="BF49" s="116"/>
      <c r="BG49" s="116"/>
      <c r="BH49" s="116"/>
      <c r="BI49" s="116"/>
      <c r="BJ49" s="116"/>
      <c r="BK49" s="116"/>
      <c r="BL49" s="116"/>
    </row>
    <row r="50" spans="1:64" ht="15.95" customHeight="1" x14ac:dyDescent="0.2">
      <c r="A50" s="114" t="s">
        <v>102</v>
      </c>
      <c r="B50" s="139">
        <v>0</v>
      </c>
      <c r="C50" s="137">
        <v>0</v>
      </c>
      <c r="D50" s="139">
        <v>0</v>
      </c>
      <c r="E50" s="139">
        <v>0</v>
      </c>
      <c r="F50" s="139">
        <v>0</v>
      </c>
      <c r="G50" s="144">
        <v>0</v>
      </c>
      <c r="H50" s="139">
        <v>0</v>
      </c>
      <c r="I50" s="139">
        <v>0</v>
      </c>
      <c r="J50" s="139">
        <v>0</v>
      </c>
      <c r="K50" s="139">
        <v>0</v>
      </c>
      <c r="L50" s="139">
        <v>0</v>
      </c>
      <c r="M50" s="142">
        <f t="shared" si="34"/>
        <v>0</v>
      </c>
      <c r="N50" s="144">
        <v>0</v>
      </c>
      <c r="O50" s="144">
        <v>0</v>
      </c>
      <c r="P50" s="139">
        <v>0</v>
      </c>
      <c r="Q50" s="139">
        <v>0</v>
      </c>
      <c r="R50" s="137">
        <v>0</v>
      </c>
      <c r="S50" s="133">
        <f t="shared" si="35"/>
        <v>0</v>
      </c>
      <c r="T50" s="145">
        <v>0</v>
      </c>
      <c r="U50" s="139">
        <v>0</v>
      </c>
      <c r="V50" s="137">
        <v>0</v>
      </c>
      <c r="W50" s="142">
        <f t="shared" si="36"/>
        <v>0</v>
      </c>
      <c r="X50" s="135">
        <f t="shared" si="37"/>
        <v>0</v>
      </c>
      <c r="Y50" s="136"/>
      <c r="Z50" s="137"/>
      <c r="AA50" s="114" t="str">
        <f t="shared" si="33"/>
        <v>Capital Funding Future Years</v>
      </c>
      <c r="AB50" s="142">
        <f t="shared" si="38"/>
        <v>0</v>
      </c>
      <c r="AC50" s="145">
        <v>0</v>
      </c>
      <c r="AD50" s="139">
        <v>0</v>
      </c>
      <c r="AE50" s="137">
        <v>0</v>
      </c>
      <c r="AF50" s="142">
        <f t="shared" si="39"/>
        <v>0</v>
      </c>
      <c r="AG50" s="133">
        <v>0</v>
      </c>
      <c r="AH50" s="139">
        <v>0</v>
      </c>
      <c r="AI50" s="146">
        <v>0</v>
      </c>
      <c r="AJ50" s="137">
        <v>0</v>
      </c>
      <c r="AK50" s="133">
        <v>0</v>
      </c>
      <c r="AL50" s="149">
        <v>0</v>
      </c>
      <c r="AM50" s="142">
        <f t="shared" si="40"/>
        <v>0</v>
      </c>
      <c r="AN50" s="145">
        <v>0</v>
      </c>
      <c r="AO50" s="144">
        <v>0</v>
      </c>
      <c r="AP50" s="139">
        <v>0</v>
      </c>
      <c r="AQ50" s="139">
        <v>0</v>
      </c>
      <c r="AR50" s="137">
        <v>0</v>
      </c>
      <c r="AS50" s="142">
        <f t="shared" si="41"/>
        <v>0</v>
      </c>
      <c r="AT50" s="144">
        <v>0</v>
      </c>
      <c r="AU50" s="144">
        <v>0</v>
      </c>
      <c r="AV50" s="144">
        <v>0</v>
      </c>
      <c r="AW50" s="148">
        <f t="shared" si="42"/>
        <v>0</v>
      </c>
      <c r="AX50" s="135">
        <f t="shared" si="43"/>
        <v>0</v>
      </c>
      <c r="AY50" s="116"/>
      <c r="AZ50" s="116"/>
      <c r="BA50" s="116"/>
      <c r="BB50" s="116"/>
      <c r="BC50" s="116"/>
      <c r="BD50" s="116"/>
      <c r="BE50" s="116"/>
      <c r="BF50" s="116"/>
      <c r="BG50" s="116"/>
      <c r="BH50" s="116"/>
      <c r="BI50" s="116"/>
      <c r="BJ50" s="116"/>
      <c r="BK50" s="116"/>
      <c r="BL50" s="116"/>
    </row>
    <row r="51" spans="1:64" ht="15.95" customHeight="1" x14ac:dyDescent="0.2">
      <c r="A51" s="114" t="s">
        <v>103</v>
      </c>
      <c r="B51" s="139">
        <v>0</v>
      </c>
      <c r="C51" s="137">
        <v>0</v>
      </c>
      <c r="D51" s="139">
        <v>0</v>
      </c>
      <c r="E51" s="139">
        <v>0</v>
      </c>
      <c r="F51" s="139">
        <v>0</v>
      </c>
      <c r="G51" s="144">
        <v>0</v>
      </c>
      <c r="H51" s="139">
        <v>0</v>
      </c>
      <c r="I51" s="139">
        <v>0</v>
      </c>
      <c r="J51" s="139">
        <v>0</v>
      </c>
      <c r="K51" s="139">
        <v>0</v>
      </c>
      <c r="L51" s="139">
        <v>0</v>
      </c>
      <c r="M51" s="142">
        <f t="shared" si="34"/>
        <v>0</v>
      </c>
      <c r="N51" s="144">
        <v>0</v>
      </c>
      <c r="O51" s="144">
        <v>0</v>
      </c>
      <c r="P51" s="139">
        <v>0</v>
      </c>
      <c r="Q51" s="139">
        <v>0</v>
      </c>
      <c r="R51" s="137">
        <v>0</v>
      </c>
      <c r="S51" s="133">
        <f t="shared" si="35"/>
        <v>0</v>
      </c>
      <c r="T51" s="145">
        <v>0</v>
      </c>
      <c r="U51" s="139">
        <v>0</v>
      </c>
      <c r="V51" s="137">
        <v>0</v>
      </c>
      <c r="W51" s="142">
        <f t="shared" si="36"/>
        <v>0</v>
      </c>
      <c r="X51" s="135">
        <f t="shared" si="37"/>
        <v>0</v>
      </c>
      <c r="Y51" s="136"/>
      <c r="Z51" s="137"/>
      <c r="AA51" s="114" t="str">
        <f t="shared" si="33"/>
        <v>Set-Aside</v>
      </c>
      <c r="AB51" s="142">
        <f t="shared" si="38"/>
        <v>0</v>
      </c>
      <c r="AC51" s="145">
        <v>0</v>
      </c>
      <c r="AD51" s="139">
        <v>0</v>
      </c>
      <c r="AE51" s="137">
        <v>0</v>
      </c>
      <c r="AF51" s="142">
        <f t="shared" si="39"/>
        <v>0</v>
      </c>
      <c r="AG51" s="133">
        <v>0</v>
      </c>
      <c r="AH51" s="139">
        <v>0</v>
      </c>
      <c r="AI51" s="146">
        <v>0</v>
      </c>
      <c r="AJ51" s="137">
        <v>0</v>
      </c>
      <c r="AK51" s="133">
        <v>0</v>
      </c>
      <c r="AL51" s="149">
        <v>0</v>
      </c>
      <c r="AM51" s="142">
        <f t="shared" si="40"/>
        <v>0</v>
      </c>
      <c r="AN51" s="145">
        <v>0</v>
      </c>
      <c r="AO51" s="144">
        <v>0</v>
      </c>
      <c r="AP51" s="139">
        <v>0</v>
      </c>
      <c r="AQ51" s="139">
        <v>0</v>
      </c>
      <c r="AR51" s="137">
        <v>0</v>
      </c>
      <c r="AS51" s="142">
        <f t="shared" si="41"/>
        <v>0</v>
      </c>
      <c r="AT51" s="144">
        <v>0</v>
      </c>
      <c r="AU51" s="144">
        <v>0</v>
      </c>
      <c r="AV51" s="144">
        <v>0</v>
      </c>
      <c r="AW51" s="148">
        <f t="shared" si="42"/>
        <v>0</v>
      </c>
      <c r="AX51" s="135">
        <f t="shared" si="43"/>
        <v>0</v>
      </c>
      <c r="AY51" s="116"/>
      <c r="AZ51" s="116"/>
      <c r="BA51" s="116"/>
      <c r="BB51" s="116"/>
      <c r="BC51" s="116"/>
      <c r="BD51" s="116"/>
      <c r="BE51" s="116"/>
      <c r="BF51" s="116"/>
      <c r="BG51" s="116"/>
      <c r="BH51" s="116"/>
      <c r="BI51" s="116"/>
      <c r="BJ51" s="116"/>
      <c r="BK51" s="116"/>
      <c r="BL51" s="116"/>
    </row>
    <row r="52" spans="1:64" ht="15.95" customHeight="1" x14ac:dyDescent="0.2">
      <c r="A52" s="114" t="s">
        <v>97</v>
      </c>
      <c r="B52" s="139">
        <v>0</v>
      </c>
      <c r="C52" s="137">
        <v>0</v>
      </c>
      <c r="D52" s="139">
        <v>0</v>
      </c>
      <c r="E52" s="139">
        <v>190000</v>
      </c>
      <c r="F52" s="139">
        <v>0</v>
      </c>
      <c r="G52" s="144">
        <v>0</v>
      </c>
      <c r="H52" s="139">
        <v>0</v>
      </c>
      <c r="I52" s="139">
        <v>0</v>
      </c>
      <c r="J52" s="139">
        <v>0</v>
      </c>
      <c r="K52" s="139">
        <v>0</v>
      </c>
      <c r="L52" s="139">
        <v>0</v>
      </c>
      <c r="M52" s="142">
        <f t="shared" si="34"/>
        <v>190000</v>
      </c>
      <c r="N52" s="144">
        <v>0</v>
      </c>
      <c r="O52" s="144">
        <v>0</v>
      </c>
      <c r="P52" s="139">
        <v>0</v>
      </c>
      <c r="Q52" s="139">
        <v>0</v>
      </c>
      <c r="R52" s="137">
        <v>0</v>
      </c>
      <c r="S52" s="133">
        <f t="shared" si="35"/>
        <v>0</v>
      </c>
      <c r="T52" s="145">
        <v>0</v>
      </c>
      <c r="U52" s="139">
        <v>0</v>
      </c>
      <c r="V52" s="137">
        <v>0</v>
      </c>
      <c r="W52" s="142">
        <f t="shared" si="36"/>
        <v>0</v>
      </c>
      <c r="X52" s="135">
        <f t="shared" si="37"/>
        <v>190000</v>
      </c>
      <c r="Y52" s="136"/>
      <c r="Z52" s="137"/>
      <c r="AA52" s="114" t="str">
        <f t="shared" si="33"/>
        <v>Transfers</v>
      </c>
      <c r="AB52" s="142">
        <f t="shared" si="38"/>
        <v>190000</v>
      </c>
      <c r="AC52" s="145">
        <v>0</v>
      </c>
      <c r="AD52" s="139">
        <v>0</v>
      </c>
      <c r="AE52" s="137">
        <v>0</v>
      </c>
      <c r="AF52" s="142">
        <f t="shared" si="39"/>
        <v>0</v>
      </c>
      <c r="AG52" s="133">
        <v>0</v>
      </c>
      <c r="AH52" s="139">
        <v>0</v>
      </c>
      <c r="AI52" s="146">
        <v>0</v>
      </c>
      <c r="AJ52" s="137">
        <v>0</v>
      </c>
      <c r="AK52" s="133">
        <v>0</v>
      </c>
      <c r="AL52" s="149">
        <v>0</v>
      </c>
      <c r="AM52" s="142">
        <f t="shared" si="40"/>
        <v>0</v>
      </c>
      <c r="AN52" s="145">
        <v>0</v>
      </c>
      <c r="AO52" s="144">
        <v>0</v>
      </c>
      <c r="AP52" s="139">
        <v>0</v>
      </c>
      <c r="AQ52" s="139">
        <v>0</v>
      </c>
      <c r="AR52" s="137">
        <v>0</v>
      </c>
      <c r="AS52" s="142">
        <f t="shared" si="41"/>
        <v>0</v>
      </c>
      <c r="AT52" s="144">
        <v>0</v>
      </c>
      <c r="AU52" s="144">
        <v>0</v>
      </c>
      <c r="AV52" s="144">
        <v>0</v>
      </c>
      <c r="AW52" s="148">
        <f t="shared" si="42"/>
        <v>0</v>
      </c>
      <c r="AX52" s="135">
        <f t="shared" si="43"/>
        <v>190000</v>
      </c>
      <c r="AY52" s="116"/>
      <c r="AZ52" s="116"/>
      <c r="BA52" s="116"/>
      <c r="BB52" s="116"/>
      <c r="BC52" s="116"/>
      <c r="BD52" s="116"/>
      <c r="BE52" s="116"/>
      <c r="BF52" s="116"/>
      <c r="BG52" s="116"/>
      <c r="BH52" s="116"/>
      <c r="BI52" s="116"/>
      <c r="BJ52" s="116"/>
      <c r="BK52" s="116"/>
      <c r="BL52" s="116"/>
    </row>
    <row r="53" spans="1:64" ht="15.95" customHeight="1" x14ac:dyDescent="0.2">
      <c r="A53" s="114" t="s">
        <v>104</v>
      </c>
      <c r="B53" s="139">
        <v>0</v>
      </c>
      <c r="C53" s="137">
        <v>0</v>
      </c>
      <c r="D53" s="139">
        <v>0</v>
      </c>
      <c r="E53" s="139">
        <v>0</v>
      </c>
      <c r="F53" s="139">
        <v>0</v>
      </c>
      <c r="G53" s="144">
        <v>0</v>
      </c>
      <c r="H53" s="139">
        <v>0</v>
      </c>
      <c r="I53" s="139">
        <v>0</v>
      </c>
      <c r="J53" s="139">
        <v>0</v>
      </c>
      <c r="K53" s="139">
        <v>0</v>
      </c>
      <c r="L53" s="139">
        <v>0</v>
      </c>
      <c r="M53" s="142">
        <f t="shared" si="34"/>
        <v>0</v>
      </c>
      <c r="N53" s="144">
        <v>0</v>
      </c>
      <c r="O53" s="144">
        <v>0</v>
      </c>
      <c r="P53" s="139">
        <v>0</v>
      </c>
      <c r="Q53" s="139">
        <v>0</v>
      </c>
      <c r="R53" s="137">
        <v>0</v>
      </c>
      <c r="S53" s="150">
        <f t="shared" si="35"/>
        <v>0</v>
      </c>
      <c r="T53" s="145">
        <v>0</v>
      </c>
      <c r="U53" s="139">
        <v>0</v>
      </c>
      <c r="V53" s="137">
        <v>0</v>
      </c>
      <c r="W53" s="142">
        <f t="shared" si="36"/>
        <v>0</v>
      </c>
      <c r="X53" s="135">
        <f t="shared" si="37"/>
        <v>0</v>
      </c>
      <c r="Y53" s="136"/>
      <c r="Z53" s="137"/>
      <c r="AA53" s="114" t="str">
        <f t="shared" si="33"/>
        <v>Pooled</v>
      </c>
      <c r="AB53" s="142">
        <f t="shared" si="38"/>
        <v>0</v>
      </c>
      <c r="AC53" s="145">
        <v>0</v>
      </c>
      <c r="AD53" s="139">
        <v>0</v>
      </c>
      <c r="AE53" s="137">
        <v>0</v>
      </c>
      <c r="AF53" s="142">
        <f t="shared" si="39"/>
        <v>0</v>
      </c>
      <c r="AG53" s="150">
        <v>0</v>
      </c>
      <c r="AH53" s="151">
        <v>0</v>
      </c>
      <c r="AI53" s="146">
        <v>0</v>
      </c>
      <c r="AJ53" s="137">
        <v>0</v>
      </c>
      <c r="AK53" s="150">
        <v>0</v>
      </c>
      <c r="AL53" s="149">
        <v>0</v>
      </c>
      <c r="AM53" s="142">
        <f t="shared" si="40"/>
        <v>0</v>
      </c>
      <c r="AN53" s="145">
        <v>0</v>
      </c>
      <c r="AO53" s="144">
        <v>0</v>
      </c>
      <c r="AP53" s="139">
        <v>0</v>
      </c>
      <c r="AQ53" s="139">
        <v>0</v>
      </c>
      <c r="AR53" s="137">
        <v>0</v>
      </c>
      <c r="AS53" s="142">
        <f t="shared" si="41"/>
        <v>0</v>
      </c>
      <c r="AT53" s="144">
        <v>0</v>
      </c>
      <c r="AU53" s="144">
        <v>0</v>
      </c>
      <c r="AV53" s="144">
        <v>0</v>
      </c>
      <c r="AW53" s="148">
        <f t="shared" si="42"/>
        <v>0</v>
      </c>
      <c r="AX53" s="135">
        <f t="shared" si="43"/>
        <v>0</v>
      </c>
      <c r="AY53" s="116"/>
      <c r="AZ53" s="116"/>
      <c r="BA53" s="116"/>
      <c r="BB53" s="116"/>
      <c r="BC53" s="116"/>
      <c r="BD53" s="116"/>
      <c r="BE53" s="116"/>
      <c r="BF53" s="116"/>
      <c r="BG53" s="116"/>
      <c r="BH53" s="116"/>
      <c r="BI53" s="116"/>
      <c r="BJ53" s="116"/>
      <c r="BK53" s="116"/>
      <c r="BL53" s="116"/>
    </row>
    <row r="54" spans="1:64" ht="15.95" customHeight="1" x14ac:dyDescent="0.2">
      <c r="A54" s="114" t="s">
        <v>105</v>
      </c>
      <c r="B54" s="129">
        <f t="shared" ref="B54:G54" si="44">SUM(B48:B53)</f>
        <v>0</v>
      </c>
      <c r="C54" s="130">
        <f t="shared" si="44"/>
        <v>112000</v>
      </c>
      <c r="D54" s="129">
        <f t="shared" si="44"/>
        <v>55000</v>
      </c>
      <c r="E54" s="129">
        <f t="shared" si="44"/>
        <v>207000</v>
      </c>
      <c r="F54" s="129">
        <f t="shared" ref="F54" si="45">SUM(F48:F53)</f>
        <v>96500</v>
      </c>
      <c r="G54" s="131">
        <f t="shared" si="44"/>
        <v>262270</v>
      </c>
      <c r="H54" s="131">
        <f t="shared" ref="H54:L54" si="46">SUM(H48:H53)</f>
        <v>0</v>
      </c>
      <c r="I54" s="131">
        <f t="shared" si="46"/>
        <v>82960</v>
      </c>
      <c r="J54" s="131">
        <f t="shared" si="46"/>
        <v>0</v>
      </c>
      <c r="K54" s="129">
        <f>SUM(K48:K53)</f>
        <v>0</v>
      </c>
      <c r="L54" s="131">
        <f t="shared" si="46"/>
        <v>62500</v>
      </c>
      <c r="M54" s="132">
        <f t="shared" si="34"/>
        <v>878230</v>
      </c>
      <c r="N54" s="131">
        <f>SUM(N48:N53)</f>
        <v>25000</v>
      </c>
      <c r="O54" s="131">
        <f>SUM(O48:O53)</f>
        <v>0</v>
      </c>
      <c r="P54" s="129">
        <f>SUM(P48:P53)</f>
        <v>55130</v>
      </c>
      <c r="Q54" s="129">
        <f>SUM(Q48:Q53)</f>
        <v>0</v>
      </c>
      <c r="R54" s="130">
        <f>SUM(R48:R53)</f>
        <v>0</v>
      </c>
      <c r="S54" s="132">
        <f t="shared" si="35"/>
        <v>80130</v>
      </c>
      <c r="T54" s="134">
        <f>SUM(T47:T53)</f>
        <v>0</v>
      </c>
      <c r="U54" s="129">
        <f>SUM(U47:U53)</f>
        <v>0</v>
      </c>
      <c r="V54" s="152">
        <f>SUM(V47:V53)</f>
        <v>0</v>
      </c>
      <c r="W54" s="132">
        <f t="shared" si="36"/>
        <v>0</v>
      </c>
      <c r="X54" s="153">
        <f t="shared" si="37"/>
        <v>958360</v>
      </c>
      <c r="Y54" s="136"/>
      <c r="Z54" s="137"/>
      <c r="AA54" s="114" t="str">
        <f t="shared" si="33"/>
        <v>Total Expenditure</v>
      </c>
      <c r="AB54" s="132">
        <f t="shared" si="38"/>
        <v>958360</v>
      </c>
      <c r="AC54" s="134">
        <f>SUM(AC47:AC53)</f>
        <v>1384730</v>
      </c>
      <c r="AD54" s="129">
        <f>SUM(AD47:AD53)</f>
        <v>1690000</v>
      </c>
      <c r="AE54" s="129">
        <f>SUM(AE47:AE53)</f>
        <v>2000</v>
      </c>
      <c r="AF54" s="132">
        <f t="shared" si="39"/>
        <v>3076730</v>
      </c>
      <c r="AG54" s="133">
        <f>SUM(AG47:AG53)</f>
        <v>58750</v>
      </c>
      <c r="AH54" s="139">
        <f>SUM(AH47:AH53)</f>
        <v>0</v>
      </c>
      <c r="AI54" s="140">
        <f t="shared" ref="AI54:AR54" si="47">SUM(AI48:AI53)</f>
        <v>293130</v>
      </c>
      <c r="AJ54" s="130">
        <f t="shared" si="47"/>
        <v>18750</v>
      </c>
      <c r="AK54" s="134">
        <f>SUM(AK48:AK53)</f>
        <v>0</v>
      </c>
      <c r="AL54" s="141">
        <f t="shared" si="47"/>
        <v>0</v>
      </c>
      <c r="AM54" s="132">
        <f t="shared" si="47"/>
        <v>370630</v>
      </c>
      <c r="AN54" s="134">
        <f t="shared" si="47"/>
        <v>0</v>
      </c>
      <c r="AO54" s="131">
        <f t="shared" si="47"/>
        <v>0</v>
      </c>
      <c r="AP54" s="129">
        <f t="shared" si="47"/>
        <v>0</v>
      </c>
      <c r="AQ54" s="129">
        <f t="shared" si="47"/>
        <v>0</v>
      </c>
      <c r="AR54" s="129">
        <f t="shared" si="47"/>
        <v>0</v>
      </c>
      <c r="AS54" s="132">
        <f t="shared" si="41"/>
        <v>0</v>
      </c>
      <c r="AT54" s="131">
        <f>SUM(AT48:AT53)</f>
        <v>1925000</v>
      </c>
      <c r="AU54" s="131">
        <f>SUM(AU48:AU53)</f>
        <v>95000</v>
      </c>
      <c r="AV54" s="131">
        <f>SUM(AV48:AV53)</f>
        <v>108000</v>
      </c>
      <c r="AW54" s="143">
        <f t="shared" si="42"/>
        <v>2128000</v>
      </c>
      <c r="AX54" s="154">
        <f t="shared" si="43"/>
        <v>6533720</v>
      </c>
      <c r="AY54" s="116"/>
      <c r="AZ54" s="116"/>
      <c r="BA54" s="116"/>
      <c r="BB54" s="116"/>
      <c r="BC54" s="116"/>
      <c r="BD54" s="116"/>
      <c r="BE54" s="116"/>
      <c r="BF54" s="116"/>
      <c r="BG54" s="116"/>
      <c r="BH54" s="116"/>
      <c r="BI54" s="116"/>
      <c r="BJ54" s="116"/>
      <c r="BK54" s="116"/>
      <c r="BL54" s="116"/>
    </row>
    <row r="55" spans="1:64" ht="15.95" customHeight="1" x14ac:dyDescent="0.2">
      <c r="A55" s="114"/>
      <c r="B55" s="139"/>
      <c r="C55" s="137"/>
      <c r="D55" s="139"/>
      <c r="E55" s="144"/>
      <c r="F55" s="144"/>
      <c r="G55" s="144"/>
      <c r="H55" s="139"/>
      <c r="I55" s="139"/>
      <c r="J55" s="139"/>
      <c r="K55" s="139"/>
      <c r="L55" s="139"/>
      <c r="M55" s="142"/>
      <c r="N55" s="144"/>
      <c r="O55" s="144"/>
      <c r="P55" s="139"/>
      <c r="Q55" s="139"/>
      <c r="R55" s="137"/>
      <c r="S55" s="157"/>
      <c r="T55" s="145"/>
      <c r="U55" s="139"/>
      <c r="V55" s="137"/>
      <c r="W55" s="142"/>
      <c r="X55" s="158"/>
      <c r="Y55" s="136"/>
      <c r="Z55" s="137"/>
      <c r="AA55" s="114"/>
      <c r="AB55" s="142"/>
      <c r="AC55" s="145"/>
      <c r="AD55" s="139"/>
      <c r="AE55" s="137"/>
      <c r="AF55" s="145"/>
      <c r="AG55" s="133"/>
      <c r="AH55" s="151"/>
      <c r="AI55" s="146"/>
      <c r="AJ55" s="137"/>
      <c r="AK55" s="145"/>
      <c r="AL55" s="160"/>
      <c r="AM55" s="142"/>
      <c r="AN55" s="145"/>
      <c r="AO55" s="144"/>
      <c r="AP55" s="139"/>
      <c r="AQ55" s="139"/>
      <c r="AR55" s="137"/>
      <c r="AS55" s="157"/>
      <c r="AT55" s="144"/>
      <c r="AU55" s="144"/>
      <c r="AV55" s="144"/>
      <c r="AW55" s="148"/>
      <c r="AX55" s="158"/>
      <c r="AY55" s="116"/>
      <c r="AZ55" s="116"/>
      <c r="BA55" s="116"/>
      <c r="BB55" s="116"/>
      <c r="BC55" s="116"/>
      <c r="BD55" s="116"/>
      <c r="BE55" s="116"/>
      <c r="BF55" s="116"/>
      <c r="BG55" s="116"/>
      <c r="BH55" s="116"/>
      <c r="BI55" s="116"/>
      <c r="BJ55" s="116"/>
      <c r="BK55" s="116"/>
      <c r="BL55" s="116"/>
    </row>
    <row r="56" spans="1:64" ht="15.95" customHeight="1" x14ac:dyDescent="0.2">
      <c r="A56" s="12" t="s">
        <v>114</v>
      </c>
      <c r="B56" s="129">
        <f t="shared" ref="B56:L56" si="48">B35+B44-B54</f>
        <v>6906.9200000000055</v>
      </c>
      <c r="C56" s="130">
        <f t="shared" si="48"/>
        <v>53647.959999999992</v>
      </c>
      <c r="D56" s="129">
        <f t="shared" si="48"/>
        <v>121699.48999999999</v>
      </c>
      <c r="E56" s="129">
        <f t="shared" si="48"/>
        <v>0</v>
      </c>
      <c r="F56" s="129">
        <f t="shared" si="48"/>
        <v>93500</v>
      </c>
      <c r="G56" s="131">
        <f t="shared" si="48"/>
        <v>120511.31000000006</v>
      </c>
      <c r="H56" s="131">
        <f t="shared" si="48"/>
        <v>0</v>
      </c>
      <c r="I56" s="131">
        <f t="shared" si="48"/>
        <v>4134</v>
      </c>
      <c r="J56" s="131">
        <f t="shared" si="48"/>
        <v>0</v>
      </c>
      <c r="K56" s="129">
        <f>K35+K44-K54</f>
        <v>120000</v>
      </c>
      <c r="L56" s="131">
        <f t="shared" si="48"/>
        <v>28030</v>
      </c>
      <c r="M56" s="132">
        <f>SUM(B56:L56)</f>
        <v>548429.68000000005</v>
      </c>
      <c r="N56" s="131">
        <f>N35+N44-N54</f>
        <v>1155696</v>
      </c>
      <c r="O56" s="131">
        <f>O35+O44-O54</f>
        <v>474779.24</v>
      </c>
      <c r="P56" s="129">
        <f>P35+P44-P54</f>
        <v>284396.7</v>
      </c>
      <c r="Q56" s="129">
        <f>Q35+Q44-Q54</f>
        <v>0</v>
      </c>
      <c r="R56" s="130">
        <f>R35+R44-R54</f>
        <v>0</v>
      </c>
      <c r="S56" s="142">
        <f>SUM(N56:R56)</f>
        <v>1914871.94</v>
      </c>
      <c r="T56" s="134">
        <f>T35+T44-T54</f>
        <v>870210</v>
      </c>
      <c r="U56" s="129">
        <f>U35+U44-U54</f>
        <v>50000</v>
      </c>
      <c r="V56" s="130">
        <f>V35+V44-V54</f>
        <v>750000</v>
      </c>
      <c r="W56" s="132">
        <f>+T56+U56+V56</f>
        <v>1670210</v>
      </c>
      <c r="X56" s="143">
        <f>M56+S56+W56</f>
        <v>4133511.62</v>
      </c>
      <c r="Y56" s="136"/>
      <c r="Z56" s="137"/>
      <c r="AA56" s="12" t="str">
        <f>A56</f>
        <v>31 March 2023 Balance</v>
      </c>
      <c r="AB56" s="132">
        <f>X56</f>
        <v>4133511.62</v>
      </c>
      <c r="AC56" s="134">
        <f>AC35+AC44-AC54</f>
        <v>3096055.33</v>
      </c>
      <c r="AD56" s="129">
        <f>AD35+AD44-AD54</f>
        <v>2636104.1400000006</v>
      </c>
      <c r="AE56" s="129">
        <f>AE35+AE44-AE54</f>
        <v>13381.939999999999</v>
      </c>
      <c r="AF56" s="132">
        <f>+AC56+AD56+AE56</f>
        <v>5745541.4100000011</v>
      </c>
      <c r="AG56" s="138">
        <f t="shared" ref="AG56:AR56" si="49">AG35+AG44-AG54</f>
        <v>561364.54</v>
      </c>
      <c r="AH56" s="139">
        <f t="shared" si="49"/>
        <v>10560</v>
      </c>
      <c r="AI56" s="140">
        <f t="shared" si="49"/>
        <v>363907.31000000006</v>
      </c>
      <c r="AJ56" s="130">
        <f t="shared" si="49"/>
        <v>10000</v>
      </c>
      <c r="AK56" s="134">
        <f>AK35+AK44-AK54</f>
        <v>7500</v>
      </c>
      <c r="AL56" s="141">
        <f t="shared" si="49"/>
        <v>141206.68</v>
      </c>
      <c r="AM56" s="132">
        <f t="shared" si="49"/>
        <v>1094538.53</v>
      </c>
      <c r="AN56" s="134">
        <f t="shared" si="49"/>
        <v>507160</v>
      </c>
      <c r="AO56" s="131">
        <f t="shared" si="49"/>
        <v>35000</v>
      </c>
      <c r="AP56" s="129">
        <f t="shared" si="49"/>
        <v>301000</v>
      </c>
      <c r="AQ56" s="129">
        <f t="shared" si="49"/>
        <v>583615</v>
      </c>
      <c r="AR56" s="129">
        <f t="shared" si="49"/>
        <v>0</v>
      </c>
      <c r="AS56" s="142">
        <f>SUM(AN56:AR56)</f>
        <v>1426775</v>
      </c>
      <c r="AT56" s="131">
        <f>AT35+AT44-AT54</f>
        <v>728116.68000000017</v>
      </c>
      <c r="AU56" s="131">
        <f>AU35+AU44-AU54</f>
        <v>649878</v>
      </c>
      <c r="AV56" s="131">
        <f>AV35+AV44-AV54</f>
        <v>8016.8899999998976</v>
      </c>
      <c r="AW56" s="143">
        <f>SUM(AT56:AV56)</f>
        <v>1386011.57</v>
      </c>
      <c r="AX56" s="135">
        <f>AW56+AM56+AS56+AB56+AF56</f>
        <v>13786378.130000003</v>
      </c>
      <c r="AY56" s="116"/>
      <c r="AZ56" s="116"/>
      <c r="BA56" s="116"/>
      <c r="BB56" s="116"/>
      <c r="BC56" s="116"/>
      <c r="BD56" s="116"/>
      <c r="BE56" s="116"/>
      <c r="BF56" s="116"/>
      <c r="BG56" s="116"/>
      <c r="BH56" s="116"/>
      <c r="BI56" s="116"/>
      <c r="BJ56" s="116"/>
      <c r="BK56" s="116"/>
      <c r="BL56" s="116"/>
    </row>
    <row r="57" spans="1:64" ht="15.95" customHeight="1" thickBot="1" x14ac:dyDescent="0.25">
      <c r="A57" s="161"/>
      <c r="B57" s="162"/>
      <c r="C57" s="163"/>
      <c r="D57" s="162"/>
      <c r="E57" s="164"/>
      <c r="F57" s="164"/>
      <c r="G57" s="164"/>
      <c r="H57" s="162"/>
      <c r="I57" s="162"/>
      <c r="J57" s="162"/>
      <c r="K57" s="162"/>
      <c r="L57" s="162"/>
      <c r="M57" s="165"/>
      <c r="N57" s="164"/>
      <c r="O57" s="164"/>
      <c r="P57" s="162"/>
      <c r="Q57" s="162"/>
      <c r="R57" s="163"/>
      <c r="S57" s="165"/>
      <c r="T57" s="166"/>
      <c r="U57" s="162"/>
      <c r="V57" s="163"/>
      <c r="W57" s="165"/>
      <c r="X57" s="167"/>
      <c r="Y57" s="136"/>
      <c r="Z57" s="137"/>
      <c r="AA57" s="161"/>
      <c r="AB57" s="165"/>
      <c r="AC57" s="166"/>
      <c r="AD57" s="162"/>
      <c r="AE57" s="163"/>
      <c r="AF57" s="166"/>
      <c r="AG57" s="168"/>
      <c r="AH57" s="162"/>
      <c r="AI57" s="169"/>
      <c r="AJ57" s="163"/>
      <c r="AK57" s="168"/>
      <c r="AL57" s="170"/>
      <c r="AM57" s="165"/>
      <c r="AN57" s="166"/>
      <c r="AO57" s="164"/>
      <c r="AP57" s="162"/>
      <c r="AQ57" s="162"/>
      <c r="AR57" s="163"/>
      <c r="AS57" s="165"/>
      <c r="AT57" s="164"/>
      <c r="AU57" s="164"/>
      <c r="AV57" s="164"/>
      <c r="AW57" s="167"/>
      <c r="AX57" s="171"/>
      <c r="AY57" s="116"/>
      <c r="AZ57" s="116"/>
      <c r="BA57" s="116"/>
      <c r="BB57" s="116"/>
      <c r="BC57" s="116"/>
      <c r="BD57" s="116"/>
      <c r="BE57" s="116"/>
      <c r="BF57" s="116"/>
      <c r="BG57" s="116"/>
      <c r="BH57" s="116"/>
      <c r="BI57" s="116"/>
      <c r="BJ57" s="116"/>
      <c r="BK57" s="116"/>
      <c r="BL57" s="116"/>
    </row>
    <row r="58" spans="1:64" ht="15.95" customHeight="1" x14ac:dyDescent="0.2">
      <c r="A58" s="116"/>
      <c r="B58" s="137"/>
      <c r="C58" s="137"/>
      <c r="D58" s="137"/>
      <c r="E58" s="137"/>
      <c r="F58" s="137"/>
      <c r="G58" s="137"/>
      <c r="H58" s="137"/>
      <c r="I58" s="137"/>
      <c r="J58" s="137"/>
      <c r="K58" s="137"/>
      <c r="L58" s="137"/>
      <c r="M58" s="137"/>
      <c r="N58" s="137"/>
      <c r="O58" s="137"/>
      <c r="P58" s="137"/>
      <c r="Q58" s="137"/>
      <c r="R58" s="137"/>
      <c r="S58" s="137"/>
      <c r="T58" s="137"/>
      <c r="U58" s="137"/>
      <c r="V58" s="137"/>
      <c r="W58" s="137"/>
      <c r="X58" s="116"/>
      <c r="Y58" s="116"/>
      <c r="Z58" s="116"/>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16"/>
      <c r="AY58" s="116"/>
      <c r="AZ58" s="116"/>
      <c r="BA58" s="116"/>
      <c r="BB58" s="116"/>
      <c r="BC58" s="116"/>
      <c r="BD58" s="116"/>
      <c r="BE58" s="116"/>
      <c r="BF58" s="116"/>
      <c r="BG58" s="116"/>
      <c r="BH58" s="116"/>
      <c r="BI58" s="116"/>
      <c r="BJ58" s="116"/>
      <c r="BK58" s="116"/>
      <c r="BL58" s="116"/>
    </row>
    <row r="59" spans="1:64" ht="15.95" customHeight="1" x14ac:dyDescent="0.2">
      <c r="A59" s="116" t="s">
        <v>39</v>
      </c>
      <c r="B59" s="137"/>
      <c r="C59" s="137"/>
      <c r="D59" s="137"/>
      <c r="E59" s="137"/>
      <c r="F59" s="137"/>
      <c r="G59" s="137"/>
      <c r="H59" s="137"/>
      <c r="I59" s="137"/>
      <c r="J59" s="137"/>
      <c r="K59" s="137"/>
      <c r="L59" s="137"/>
      <c r="M59" s="137"/>
      <c r="N59" s="137"/>
      <c r="O59" s="137"/>
      <c r="P59" s="137"/>
      <c r="Q59" s="137"/>
      <c r="R59" s="137"/>
      <c r="S59" s="137"/>
      <c r="T59" s="137"/>
      <c r="U59" s="137"/>
      <c r="V59" s="137"/>
      <c r="W59" s="137"/>
      <c r="X59" s="116"/>
      <c r="Y59" s="116"/>
      <c r="Z59" s="116"/>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16"/>
      <c r="AY59" s="116"/>
      <c r="AZ59" s="116"/>
      <c r="BA59" s="116"/>
      <c r="BB59" s="116"/>
      <c r="BC59" s="116"/>
      <c r="BD59" s="116"/>
      <c r="BE59" s="116"/>
      <c r="BF59" s="116"/>
      <c r="BG59" s="116"/>
      <c r="BH59" s="116"/>
      <c r="BI59" s="116"/>
      <c r="BJ59" s="116"/>
      <c r="BK59" s="116"/>
      <c r="BL59" s="116"/>
    </row>
    <row r="60" spans="1:64" ht="15.95" customHeight="1" x14ac:dyDescent="0.2">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row>
    <row r="61" spans="1:64" ht="15.95" customHeight="1" x14ac:dyDescent="0.2">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row>
    <row r="62" spans="1:64" ht="15.95" customHeight="1" x14ac:dyDescent="0.2">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116"/>
      <c r="AZ62" s="116"/>
      <c r="BA62" s="116"/>
      <c r="BB62" s="116"/>
      <c r="BC62" s="116"/>
      <c r="BD62" s="116"/>
      <c r="BE62" s="116"/>
      <c r="BF62" s="116"/>
      <c r="BG62" s="116"/>
      <c r="BH62" s="116"/>
      <c r="BI62" s="116"/>
      <c r="BJ62" s="116"/>
      <c r="BK62" s="116"/>
      <c r="BL62" s="116"/>
    </row>
    <row r="63" spans="1:64" ht="15.95" customHeight="1" x14ac:dyDescent="0.2">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116"/>
      <c r="AZ63" s="116"/>
      <c r="BA63" s="116"/>
      <c r="BB63" s="116"/>
      <c r="BC63" s="116"/>
      <c r="BD63" s="116"/>
      <c r="BE63" s="116"/>
      <c r="BF63" s="116"/>
      <c r="BG63" s="116"/>
      <c r="BH63" s="116"/>
      <c r="BI63" s="116"/>
      <c r="BJ63" s="116"/>
      <c r="BK63" s="116"/>
      <c r="BL63" s="116"/>
    </row>
    <row r="64" spans="1:64" ht="15.95" customHeight="1" x14ac:dyDescent="0.2">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116"/>
      <c r="AZ64" s="116"/>
      <c r="BA64" s="116"/>
      <c r="BB64" s="116"/>
      <c r="BC64" s="116"/>
      <c r="BD64" s="116"/>
      <c r="BE64" s="116"/>
      <c r="BF64" s="116"/>
      <c r="BG64" s="116"/>
      <c r="BH64" s="116"/>
      <c r="BI64" s="116"/>
      <c r="BJ64" s="116"/>
      <c r="BK64" s="116"/>
      <c r="BL64" s="116"/>
    </row>
    <row r="65" spans="1:64" ht="15.95" customHeight="1" x14ac:dyDescent="0.2">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116"/>
      <c r="AZ65" s="116"/>
      <c r="BA65" s="116"/>
      <c r="BB65" s="116"/>
      <c r="BC65" s="116"/>
      <c r="BD65" s="116"/>
      <c r="BE65" s="116"/>
      <c r="BF65" s="116"/>
      <c r="BG65" s="116"/>
      <c r="BH65" s="116"/>
      <c r="BI65" s="116"/>
      <c r="BJ65" s="116"/>
      <c r="BK65" s="116"/>
      <c r="BL65" s="116"/>
    </row>
    <row r="66" spans="1:64" ht="15.95" customHeight="1" x14ac:dyDescent="0.2">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116"/>
      <c r="AZ66" s="116"/>
      <c r="BA66" s="116"/>
      <c r="BB66" s="116"/>
      <c r="BC66" s="116"/>
      <c r="BD66" s="116"/>
      <c r="BE66" s="116"/>
      <c r="BF66" s="116"/>
      <c r="BG66" s="116"/>
      <c r="BH66" s="116"/>
      <c r="BI66" s="116"/>
      <c r="BJ66" s="116"/>
      <c r="BK66" s="116"/>
      <c r="BL66" s="116"/>
    </row>
    <row r="67" spans="1:64" ht="15.95" customHeight="1" x14ac:dyDescent="0.2">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116"/>
      <c r="AZ67" s="116"/>
      <c r="BA67" s="116"/>
      <c r="BB67" s="116"/>
      <c r="BC67" s="116"/>
      <c r="BD67" s="116"/>
      <c r="BE67" s="116"/>
      <c r="BF67" s="116"/>
      <c r="BG67" s="116"/>
      <c r="BH67" s="116"/>
      <c r="BI67" s="116"/>
      <c r="BJ67" s="116"/>
      <c r="BK67" s="116"/>
      <c r="BL67" s="116"/>
    </row>
    <row r="68" spans="1:64" ht="15.95" customHeight="1" x14ac:dyDescent="0.2">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116"/>
      <c r="AZ68" s="116"/>
      <c r="BA68" s="116"/>
      <c r="BB68" s="116"/>
      <c r="BC68" s="116"/>
      <c r="BD68" s="116"/>
      <c r="BE68" s="116"/>
      <c r="BF68" s="116"/>
      <c r="BG68" s="116"/>
      <c r="BH68" s="116"/>
      <c r="BI68" s="116"/>
      <c r="BJ68" s="116"/>
      <c r="BK68" s="116"/>
      <c r="BL68" s="116"/>
    </row>
    <row r="69" spans="1:64" ht="15.95" customHeight="1" x14ac:dyDescent="0.2">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116"/>
      <c r="AZ69" s="116"/>
      <c r="BA69" s="116"/>
      <c r="BB69" s="116"/>
      <c r="BC69" s="116"/>
      <c r="BD69" s="116"/>
      <c r="BE69" s="116"/>
      <c r="BF69" s="116"/>
      <c r="BG69" s="116"/>
      <c r="BH69" s="116"/>
      <c r="BI69" s="116"/>
      <c r="BJ69" s="116"/>
      <c r="BK69" s="116"/>
      <c r="BL69" s="116"/>
    </row>
    <row r="70" spans="1:64" ht="15.95" customHeight="1" x14ac:dyDescent="0.2">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116"/>
      <c r="AZ70" s="116"/>
      <c r="BA70" s="116"/>
      <c r="BB70" s="116"/>
      <c r="BC70" s="116"/>
      <c r="BD70" s="116"/>
      <c r="BE70" s="116"/>
      <c r="BF70" s="116"/>
      <c r="BG70" s="116"/>
      <c r="BH70" s="116"/>
      <c r="BI70" s="116"/>
      <c r="BJ70" s="116"/>
      <c r="BK70" s="116"/>
      <c r="BL70" s="116"/>
    </row>
    <row r="71" spans="1:64" ht="15.95" customHeight="1" x14ac:dyDescent="0.2">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116"/>
      <c r="AZ71" s="116"/>
      <c r="BA71" s="116"/>
      <c r="BB71" s="116"/>
      <c r="BC71" s="116"/>
      <c r="BD71" s="116"/>
      <c r="BE71" s="116"/>
      <c r="BF71" s="116"/>
      <c r="BG71" s="116"/>
      <c r="BH71" s="116"/>
      <c r="BI71" s="116"/>
      <c r="BJ71" s="116"/>
      <c r="BK71" s="116"/>
      <c r="BL71" s="116"/>
    </row>
    <row r="72" spans="1:64" ht="15.95" customHeight="1" x14ac:dyDescent="0.2">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116"/>
      <c r="AZ72" s="116"/>
      <c r="BA72" s="116"/>
      <c r="BB72" s="116"/>
      <c r="BC72" s="116"/>
      <c r="BD72" s="116"/>
      <c r="BE72" s="116"/>
      <c r="BF72" s="116"/>
      <c r="BG72" s="116"/>
      <c r="BH72" s="116"/>
      <c r="BI72" s="116"/>
      <c r="BJ72" s="116"/>
      <c r="BK72" s="116"/>
      <c r="BL72" s="116"/>
    </row>
    <row r="73" spans="1:64" ht="15.95" customHeight="1" x14ac:dyDescent="0.2">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116"/>
      <c r="AZ73" s="116"/>
      <c r="BA73" s="116"/>
      <c r="BB73" s="116"/>
      <c r="BC73" s="116"/>
      <c r="BD73" s="116"/>
      <c r="BE73" s="116"/>
      <c r="BF73" s="116"/>
      <c r="BG73" s="116"/>
      <c r="BH73" s="116"/>
      <c r="BI73" s="116"/>
      <c r="BJ73" s="116"/>
      <c r="BK73" s="116"/>
      <c r="BL73" s="116"/>
    </row>
    <row r="74" spans="1:64" ht="15.95" customHeight="1" x14ac:dyDescent="0.2">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116"/>
      <c r="AZ74" s="116"/>
      <c r="BA74" s="116"/>
      <c r="BB74" s="116"/>
      <c r="BC74" s="116"/>
      <c r="BD74" s="116"/>
      <c r="BE74" s="116"/>
      <c r="BF74" s="116"/>
      <c r="BG74" s="116"/>
      <c r="BH74" s="116"/>
      <c r="BI74" s="116"/>
      <c r="BJ74" s="116"/>
      <c r="BK74" s="116"/>
      <c r="BL74" s="116"/>
    </row>
    <row r="75" spans="1:64" ht="15.95" customHeight="1" x14ac:dyDescent="0.2">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116"/>
      <c r="AZ75" s="116"/>
      <c r="BA75" s="116"/>
      <c r="BB75" s="116"/>
      <c r="BC75" s="116"/>
      <c r="BD75" s="116"/>
      <c r="BE75" s="116"/>
      <c r="BF75" s="116"/>
      <c r="BG75" s="116"/>
      <c r="BH75" s="116"/>
      <c r="BI75" s="116"/>
      <c r="BJ75" s="116"/>
      <c r="BK75" s="116"/>
      <c r="BL75" s="116"/>
    </row>
    <row r="76" spans="1:64" ht="15.95" customHeight="1" x14ac:dyDescent="0.2">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116"/>
      <c r="AZ76" s="116"/>
      <c r="BA76" s="116"/>
      <c r="BB76" s="116"/>
      <c r="BC76" s="116"/>
      <c r="BD76" s="116"/>
      <c r="BE76" s="116"/>
      <c r="BF76" s="116"/>
      <c r="BG76" s="116"/>
      <c r="BH76" s="116"/>
      <c r="BI76" s="116"/>
      <c r="BJ76" s="116"/>
      <c r="BK76" s="116"/>
      <c r="BL76" s="116"/>
    </row>
    <row r="77" spans="1:64" ht="15.95" customHeight="1" x14ac:dyDescent="0.2">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116"/>
      <c r="AZ77" s="116"/>
      <c r="BA77" s="116"/>
      <c r="BB77" s="116"/>
      <c r="BC77" s="116"/>
      <c r="BD77" s="116"/>
      <c r="BE77" s="116"/>
      <c r="BF77" s="116"/>
      <c r="BG77" s="116"/>
      <c r="BH77" s="116"/>
      <c r="BI77" s="116"/>
      <c r="BJ77" s="116"/>
      <c r="BK77" s="116"/>
    </row>
    <row r="78" spans="1:64" ht="15.95" customHeight="1" x14ac:dyDescent="0.2">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116"/>
      <c r="AZ78" s="116"/>
      <c r="BA78" s="116"/>
      <c r="BB78" s="116"/>
      <c r="BC78" s="116"/>
      <c r="BD78" s="116"/>
      <c r="BE78" s="116"/>
      <c r="BF78" s="116"/>
      <c r="BG78" s="116"/>
      <c r="BH78" s="116"/>
      <c r="BI78" s="116"/>
      <c r="BJ78" s="116"/>
      <c r="BK78" s="116"/>
    </row>
    <row r="79" spans="1:64" ht="15.95" customHeight="1" x14ac:dyDescent="0.2">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116"/>
      <c r="AZ79" s="116"/>
      <c r="BA79" s="116"/>
      <c r="BB79" s="116"/>
      <c r="BC79" s="116"/>
      <c r="BD79" s="116"/>
      <c r="BE79" s="116"/>
      <c r="BF79" s="116"/>
      <c r="BG79" s="116"/>
      <c r="BH79" s="116"/>
      <c r="BI79" s="116"/>
      <c r="BJ79" s="116"/>
      <c r="BK79" s="116"/>
    </row>
    <row r="80" spans="1:64" x14ac:dyDescent="0.2">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116"/>
      <c r="AZ80" s="116"/>
      <c r="BA80" s="116"/>
      <c r="BB80" s="116"/>
      <c r="BC80" s="116"/>
      <c r="BD80" s="116"/>
      <c r="BE80" s="116"/>
      <c r="BF80" s="116"/>
      <c r="BG80" s="116"/>
      <c r="BH80" s="116"/>
      <c r="BI80" s="116"/>
      <c r="BJ80" s="116"/>
      <c r="BK80" s="116"/>
    </row>
    <row r="81" spans="1:63" s="172" customFormat="1" x14ac:dyDescent="0.2">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row>
    <row r="82" spans="1:63" s="172" customFormat="1" x14ac:dyDescent="0.2">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row>
    <row r="83" spans="1:63" s="172" customFormat="1" x14ac:dyDescent="0.2">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row>
    <row r="84" spans="1:63" s="172" customFormat="1" x14ac:dyDescent="0.2">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row>
    <row r="85" spans="1:63" s="172" customFormat="1" x14ac:dyDescent="0.2">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row>
    <row r="86" spans="1:63" s="172" customFormat="1" x14ac:dyDescent="0.2">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row>
    <row r="87" spans="1:63" s="172" customFormat="1" x14ac:dyDescent="0.2">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row>
    <row r="88" spans="1:63" s="172" customFormat="1" x14ac:dyDescent="0.2">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row>
    <row r="89" spans="1:63" s="172" customFormat="1" x14ac:dyDescent="0.2">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row>
    <row r="90" spans="1:63" s="172" customFormat="1" x14ac:dyDescent="0.2">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row>
    <row r="91" spans="1:63" s="172" customFormat="1" x14ac:dyDescent="0.2">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row>
    <row r="92" spans="1:63" s="172" customFormat="1" x14ac:dyDescent="0.2">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row>
    <row r="93" spans="1:63" s="172" customFormat="1" x14ac:dyDescent="0.2">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row>
    <row r="94" spans="1:63" s="172" customFormat="1" x14ac:dyDescent="0.2">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row>
    <row r="95" spans="1:63" s="172" customFormat="1" x14ac:dyDescent="0.2">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row>
    <row r="96" spans="1:63" s="172" customFormat="1" x14ac:dyDescent="0.2">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row>
    <row r="97" spans="1:63" s="172" customFormat="1" x14ac:dyDescent="0.2">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row>
    <row r="98" spans="1:63" s="172" customFormat="1" x14ac:dyDescent="0.2">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row>
    <row r="99" spans="1:63" s="172" customFormat="1" x14ac:dyDescent="0.2">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row>
    <row r="100" spans="1:63" s="172" customFormat="1" x14ac:dyDescent="0.2">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row>
    <row r="101" spans="1:63" s="172" customFormat="1" x14ac:dyDescent="0.2">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row>
    <row r="102" spans="1:63" s="172" customFormat="1" x14ac:dyDescent="0.2">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85"/>
      <c r="AZ102" s="85"/>
      <c r="BA102" s="85"/>
      <c r="BB102" s="85"/>
      <c r="BC102" s="85"/>
      <c r="BD102" s="85"/>
      <c r="BE102" s="85"/>
      <c r="BF102" s="85"/>
      <c r="BG102" s="85"/>
      <c r="BH102" s="85"/>
      <c r="BI102" s="85"/>
      <c r="BJ102" s="85"/>
      <c r="BK102" s="85"/>
    </row>
    <row r="103" spans="1:63" s="172" customFormat="1" x14ac:dyDescent="0.2">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85"/>
      <c r="AZ103" s="85"/>
      <c r="BA103" s="85"/>
      <c r="BB103" s="85"/>
      <c r="BC103" s="85"/>
      <c r="BD103" s="85"/>
      <c r="BE103" s="85"/>
      <c r="BF103" s="85"/>
      <c r="BG103" s="85"/>
      <c r="BH103" s="85"/>
      <c r="BI103" s="85"/>
      <c r="BJ103" s="85"/>
      <c r="BK103" s="85"/>
    </row>
    <row r="104" spans="1:63" s="172" customFormat="1" x14ac:dyDescent="0.2">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85"/>
      <c r="AZ104" s="85"/>
      <c r="BA104" s="85"/>
      <c r="BB104" s="85"/>
      <c r="BC104" s="85"/>
      <c r="BD104" s="85"/>
      <c r="BE104" s="85"/>
      <c r="BF104" s="85"/>
      <c r="BG104" s="85"/>
      <c r="BH104" s="85"/>
      <c r="BI104" s="85"/>
      <c r="BJ104" s="85"/>
      <c r="BK104" s="85"/>
    </row>
    <row r="105" spans="1:63" s="172" customFormat="1" x14ac:dyDescent="0.2">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85"/>
      <c r="AZ105" s="85"/>
      <c r="BA105" s="85"/>
      <c r="BB105" s="85"/>
      <c r="BC105" s="85"/>
      <c r="BD105" s="85"/>
      <c r="BE105" s="85"/>
      <c r="BF105" s="85"/>
      <c r="BG105" s="85"/>
      <c r="BH105" s="85"/>
      <c r="BI105" s="85"/>
      <c r="BJ105" s="85"/>
      <c r="BK105" s="85"/>
    </row>
    <row r="106" spans="1:63" s="172" customFormat="1" x14ac:dyDescent="0.2">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85"/>
      <c r="AZ106" s="85"/>
      <c r="BA106" s="85"/>
      <c r="BB106" s="85"/>
      <c r="BC106" s="85"/>
      <c r="BD106" s="85"/>
      <c r="BE106" s="85"/>
      <c r="BF106" s="85"/>
      <c r="BG106" s="85"/>
      <c r="BH106" s="85"/>
      <c r="BI106" s="85"/>
      <c r="BJ106" s="85"/>
      <c r="BK106" s="85"/>
    </row>
    <row r="107" spans="1:63" s="172" customFormat="1" x14ac:dyDescent="0.2">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85"/>
      <c r="AZ107" s="85"/>
      <c r="BA107" s="85"/>
      <c r="BB107" s="85"/>
      <c r="BC107" s="85"/>
      <c r="BD107" s="85"/>
      <c r="BE107" s="85"/>
      <c r="BF107" s="85"/>
      <c r="BG107" s="85"/>
      <c r="BH107" s="85"/>
      <c r="BI107" s="85"/>
      <c r="BJ107" s="85"/>
      <c r="BK107" s="85"/>
    </row>
    <row r="108" spans="1:63" s="172" customFormat="1" x14ac:dyDescent="0.2">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85"/>
      <c r="AZ108" s="85"/>
      <c r="BA108" s="85"/>
      <c r="BB108" s="85"/>
      <c r="BC108" s="85"/>
      <c r="BD108" s="85"/>
      <c r="BE108" s="85"/>
      <c r="BF108" s="85"/>
      <c r="BG108" s="85"/>
      <c r="BH108" s="85"/>
      <c r="BI108" s="85"/>
      <c r="BJ108" s="85"/>
      <c r="BK108" s="85"/>
    </row>
    <row r="109" spans="1:63" s="172" customFormat="1" x14ac:dyDescent="0.2">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85"/>
      <c r="AZ109" s="85"/>
      <c r="BA109" s="85"/>
      <c r="BB109" s="85"/>
      <c r="BC109" s="85"/>
      <c r="BD109" s="85"/>
      <c r="BE109" s="85"/>
      <c r="BF109" s="85"/>
      <c r="BG109" s="85"/>
      <c r="BH109" s="85"/>
      <c r="BI109" s="85"/>
      <c r="BJ109" s="85"/>
      <c r="BK109" s="85"/>
    </row>
    <row r="110" spans="1:63" s="172" customFormat="1" x14ac:dyDescent="0.2">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85"/>
      <c r="AZ110" s="85"/>
      <c r="BA110" s="85"/>
      <c r="BB110" s="85"/>
      <c r="BC110" s="85"/>
      <c r="BD110" s="85"/>
      <c r="BE110" s="85"/>
      <c r="BF110" s="85"/>
      <c r="BG110" s="85"/>
      <c r="BH110" s="85"/>
      <c r="BI110" s="85"/>
      <c r="BJ110" s="85"/>
      <c r="BK110" s="85"/>
    </row>
    <row r="111" spans="1:63" s="172" customFormat="1" x14ac:dyDescent="0.2">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85"/>
      <c r="AZ111" s="85"/>
      <c r="BA111" s="85"/>
      <c r="BB111" s="85"/>
      <c r="BC111" s="85"/>
      <c r="BD111" s="85"/>
      <c r="BE111" s="85"/>
      <c r="BF111" s="85"/>
      <c r="BG111" s="85"/>
      <c r="BH111" s="85"/>
      <c r="BI111" s="85"/>
      <c r="BJ111" s="85"/>
      <c r="BK111" s="85"/>
    </row>
    <row r="112" spans="1:63" s="172" customFormat="1" x14ac:dyDescent="0.2">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85"/>
      <c r="AZ112" s="85"/>
      <c r="BA112" s="85"/>
      <c r="BB112" s="85"/>
      <c r="BC112" s="85"/>
      <c r="BD112" s="85"/>
      <c r="BE112" s="85"/>
      <c r="BF112" s="85"/>
      <c r="BG112" s="85"/>
      <c r="BH112" s="85"/>
      <c r="BI112" s="85"/>
      <c r="BJ112" s="85"/>
      <c r="BK112" s="85"/>
    </row>
    <row r="113" spans="1:63" s="172" customFormat="1" x14ac:dyDescent="0.2">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85"/>
      <c r="AZ113" s="85"/>
      <c r="BA113" s="85"/>
      <c r="BB113" s="85"/>
      <c r="BC113" s="85"/>
      <c r="BD113" s="85"/>
      <c r="BE113" s="85"/>
      <c r="BF113" s="85"/>
      <c r="BG113" s="85"/>
      <c r="BH113" s="85"/>
      <c r="BI113" s="85"/>
      <c r="BJ113" s="85"/>
      <c r="BK113" s="85"/>
    </row>
    <row r="114" spans="1:63" s="172" customFormat="1" x14ac:dyDescent="0.2">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85"/>
      <c r="AZ114" s="85"/>
      <c r="BA114" s="85"/>
      <c r="BB114" s="85"/>
      <c r="BC114" s="85"/>
      <c r="BD114" s="85"/>
      <c r="BE114" s="85"/>
      <c r="BF114" s="85"/>
      <c r="BG114" s="85"/>
      <c r="BH114" s="85"/>
      <c r="BI114" s="85"/>
      <c r="BJ114" s="85"/>
      <c r="BK114" s="85"/>
    </row>
    <row r="115" spans="1:63" s="172" customFormat="1" x14ac:dyDescent="0.2">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85"/>
      <c r="AZ115" s="85"/>
      <c r="BA115" s="85"/>
      <c r="BB115" s="85"/>
      <c r="BC115" s="85"/>
      <c r="BD115" s="85"/>
      <c r="BE115" s="85"/>
      <c r="BF115" s="85"/>
      <c r="BG115" s="85"/>
      <c r="BH115" s="85"/>
      <c r="BI115" s="85"/>
      <c r="BJ115" s="85"/>
      <c r="BK115" s="85"/>
    </row>
    <row r="116" spans="1:63" s="172" customFormat="1" x14ac:dyDescent="0.2">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85"/>
      <c r="AZ116" s="85"/>
      <c r="BA116" s="85"/>
      <c r="BB116" s="85"/>
      <c r="BC116" s="85"/>
      <c r="BD116" s="85"/>
      <c r="BE116" s="85"/>
      <c r="BF116" s="85"/>
      <c r="BG116" s="85"/>
      <c r="BH116" s="85"/>
      <c r="BI116" s="85"/>
      <c r="BJ116" s="85"/>
      <c r="BK116" s="85"/>
    </row>
    <row r="117" spans="1:63" s="172" customFormat="1" x14ac:dyDescent="0.2">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85"/>
      <c r="AZ117" s="85"/>
      <c r="BA117" s="85"/>
      <c r="BB117" s="85"/>
      <c r="BC117" s="85"/>
      <c r="BD117" s="85"/>
      <c r="BE117" s="85"/>
      <c r="BF117" s="85"/>
      <c r="BG117" s="85"/>
      <c r="BH117" s="85"/>
      <c r="BI117" s="85"/>
      <c r="BJ117" s="85"/>
      <c r="BK117" s="85"/>
    </row>
    <row r="118" spans="1:63" s="172" customFormat="1" x14ac:dyDescent="0.2">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85"/>
      <c r="AZ118" s="85"/>
      <c r="BA118" s="85"/>
      <c r="BB118" s="85"/>
      <c r="BC118" s="85"/>
      <c r="BD118" s="85"/>
      <c r="BE118" s="85"/>
      <c r="BF118" s="85"/>
      <c r="BG118" s="85"/>
      <c r="BH118" s="85"/>
      <c r="BI118" s="85"/>
      <c r="BJ118" s="85"/>
      <c r="BK118" s="85"/>
    </row>
    <row r="119" spans="1:63" s="172" customFormat="1" x14ac:dyDescent="0.2">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85"/>
      <c r="AZ119" s="85"/>
      <c r="BA119" s="85"/>
      <c r="BB119" s="85"/>
      <c r="BC119" s="85"/>
      <c r="BD119" s="85"/>
      <c r="BE119" s="85"/>
      <c r="BF119" s="85"/>
      <c r="BG119" s="85"/>
      <c r="BH119" s="85"/>
      <c r="BI119" s="85"/>
      <c r="BJ119" s="85"/>
      <c r="BK119" s="85"/>
    </row>
    <row r="120" spans="1:63" s="172" customFormat="1" x14ac:dyDescent="0.2">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85"/>
      <c r="AZ120" s="85"/>
      <c r="BA120" s="85"/>
      <c r="BB120" s="85"/>
      <c r="BC120" s="85"/>
      <c r="BD120" s="85"/>
      <c r="BE120" s="85"/>
      <c r="BF120" s="85"/>
      <c r="BG120" s="85"/>
      <c r="BH120" s="85"/>
      <c r="BI120" s="85"/>
      <c r="BJ120" s="85"/>
      <c r="BK120" s="85"/>
    </row>
    <row r="121" spans="1:63" x14ac:dyDescent="0.2">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row>
    <row r="122" spans="1:63" x14ac:dyDescent="0.2">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row>
    <row r="123" spans="1:63" x14ac:dyDescent="0.2">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row>
    <row r="124" spans="1:63" x14ac:dyDescent="0.2">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row>
    <row r="125" spans="1:63" x14ac:dyDescent="0.2">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row>
    <row r="126" spans="1:63" x14ac:dyDescent="0.2">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row>
    <row r="127" spans="1:63" x14ac:dyDescent="0.2">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row>
    <row r="128" spans="1:63" x14ac:dyDescent="0.2">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row>
    <row r="129" spans="1:63" x14ac:dyDescent="0.2">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row>
    <row r="130" spans="1:63" x14ac:dyDescent="0.2">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row>
    <row r="131" spans="1:63" x14ac:dyDescent="0.2">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row>
    <row r="132" spans="1:63" x14ac:dyDescent="0.2">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row>
    <row r="133" spans="1:63" x14ac:dyDescent="0.2">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row>
    <row r="134" spans="1:63" x14ac:dyDescent="0.2">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row>
    <row r="135" spans="1:63" x14ac:dyDescent="0.2">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row>
    <row r="136" spans="1:63" x14ac:dyDescent="0.2">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row>
    <row r="137" spans="1:63" x14ac:dyDescent="0.2">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row>
    <row r="138" spans="1:63" x14ac:dyDescent="0.2">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row>
    <row r="139" spans="1:63" x14ac:dyDescent="0.2">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row>
    <row r="140" spans="1:63" x14ac:dyDescent="0.2">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row>
    <row r="141" spans="1:63" x14ac:dyDescent="0.2">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row>
    <row r="142" spans="1:63" x14ac:dyDescent="0.2">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row>
    <row r="143" spans="1:63" x14ac:dyDescent="0.2">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row>
    <row r="144" spans="1:63" x14ac:dyDescent="0.2">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row>
    <row r="145" spans="1:63" x14ac:dyDescent="0.2">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row>
    <row r="146" spans="1:63" x14ac:dyDescent="0.2">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row>
    <row r="147" spans="1:63" x14ac:dyDescent="0.2">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row>
    <row r="148" spans="1:63" x14ac:dyDescent="0.2">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row>
    <row r="149" spans="1:63" x14ac:dyDescent="0.2">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row>
    <row r="150" spans="1:63" x14ac:dyDescent="0.2">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row>
    <row r="151" spans="1:63" x14ac:dyDescent="0.2">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row>
    <row r="152" spans="1:63" x14ac:dyDescent="0.2">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row>
    <row r="153" spans="1:63" x14ac:dyDescent="0.2">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row>
    <row r="154" spans="1:63" x14ac:dyDescent="0.2">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row>
    <row r="155" spans="1:63" x14ac:dyDescent="0.2">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row>
    <row r="156" spans="1:63" x14ac:dyDescent="0.2">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row>
    <row r="157" spans="1:63" x14ac:dyDescent="0.2">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row>
    <row r="158" spans="1:63" x14ac:dyDescent="0.2">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row>
    <row r="159" spans="1:63" x14ac:dyDescent="0.2">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row>
    <row r="160" spans="1:63" x14ac:dyDescent="0.2">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row>
    <row r="161" spans="1:63" x14ac:dyDescent="0.2">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row>
    <row r="162" spans="1:63" x14ac:dyDescent="0.2">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row>
    <row r="163" spans="1:63" x14ac:dyDescent="0.2">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row>
    <row r="164" spans="1:63" x14ac:dyDescent="0.2">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row>
    <row r="165" spans="1:63" x14ac:dyDescent="0.2">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row>
    <row r="166" spans="1:63" x14ac:dyDescent="0.2">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row>
    <row r="167" spans="1:63" x14ac:dyDescent="0.2">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row>
    <row r="168" spans="1:63" x14ac:dyDescent="0.2">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row>
    <row r="169" spans="1:63" x14ac:dyDescent="0.2">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row>
    <row r="170" spans="1:63" x14ac:dyDescent="0.2">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row>
    <row r="171" spans="1:63" x14ac:dyDescent="0.2">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row>
    <row r="172" spans="1:63" x14ac:dyDescent="0.2">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row>
    <row r="173" spans="1:63" x14ac:dyDescent="0.2">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row>
    <row r="174" spans="1:63" x14ac:dyDescent="0.2">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row>
    <row r="175" spans="1:63" x14ac:dyDescent="0.2">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row>
    <row r="176" spans="1:63" x14ac:dyDescent="0.2">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row>
    <row r="177" spans="1:63" x14ac:dyDescent="0.2">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row>
    <row r="178" spans="1:63" x14ac:dyDescent="0.2">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row>
    <row r="179" spans="1:63" x14ac:dyDescent="0.2">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row>
    <row r="180" spans="1:63" x14ac:dyDescent="0.2">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row>
    <row r="181" spans="1:63" x14ac:dyDescent="0.2">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row>
    <row r="182" spans="1:63" x14ac:dyDescent="0.2">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row>
    <row r="183" spans="1:63" x14ac:dyDescent="0.2">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row>
    <row r="184" spans="1:63" x14ac:dyDescent="0.2">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row>
    <row r="185" spans="1:63" x14ac:dyDescent="0.2">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row>
    <row r="186" spans="1:63" x14ac:dyDescent="0.2">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row>
    <row r="187" spans="1:63" x14ac:dyDescent="0.2">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row>
    <row r="188" spans="1:63" x14ac:dyDescent="0.2">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row>
    <row r="189" spans="1:63" x14ac:dyDescent="0.2">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row>
    <row r="190" spans="1:63" x14ac:dyDescent="0.2">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row>
    <row r="191" spans="1:63" x14ac:dyDescent="0.2">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row>
    <row r="192" spans="1:63" x14ac:dyDescent="0.2">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row>
    <row r="193" spans="1:63" x14ac:dyDescent="0.2">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row>
    <row r="194" spans="1:63" x14ac:dyDescent="0.2">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row>
    <row r="195" spans="1:63" x14ac:dyDescent="0.2">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row>
    <row r="196" spans="1:63" x14ac:dyDescent="0.2">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row>
    <row r="197" spans="1:63" x14ac:dyDescent="0.2">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row>
    <row r="198" spans="1:63" x14ac:dyDescent="0.2">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row>
    <row r="199" spans="1:63" x14ac:dyDescent="0.2">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row>
    <row r="200" spans="1:63" x14ac:dyDescent="0.2">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row>
    <row r="201" spans="1:63" x14ac:dyDescent="0.2">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row>
    <row r="202" spans="1:63" x14ac:dyDescent="0.2">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row>
    <row r="203" spans="1:63" x14ac:dyDescent="0.2">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row>
    <row r="204" spans="1:63" x14ac:dyDescent="0.2">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row>
    <row r="205" spans="1:63" x14ac:dyDescent="0.2">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row>
    <row r="206" spans="1:63" x14ac:dyDescent="0.2">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row>
    <row r="207" spans="1:63" x14ac:dyDescent="0.2">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row>
    <row r="208" spans="1:63" x14ac:dyDescent="0.2">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row>
    <row r="209" spans="1:63" x14ac:dyDescent="0.2">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row>
    <row r="210" spans="1:63" x14ac:dyDescent="0.2">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row>
    <row r="211" spans="1:63" x14ac:dyDescent="0.2">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row>
    <row r="212" spans="1:63" x14ac:dyDescent="0.2">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row>
    <row r="213" spans="1:63" x14ac:dyDescent="0.2">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row>
    <row r="214" spans="1:63" x14ac:dyDescent="0.2">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row>
    <row r="215" spans="1:63" x14ac:dyDescent="0.2">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row>
    <row r="216" spans="1:63" x14ac:dyDescent="0.2">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row>
    <row r="217" spans="1:63" x14ac:dyDescent="0.2">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row>
    <row r="218" spans="1:63" x14ac:dyDescent="0.2">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row>
    <row r="219" spans="1:63" x14ac:dyDescent="0.2">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row>
    <row r="220" spans="1:63" x14ac:dyDescent="0.2">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row>
    <row r="221" spans="1:63" x14ac:dyDescent="0.2">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row>
    <row r="222" spans="1:63" x14ac:dyDescent="0.2">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row>
    <row r="223" spans="1:63" x14ac:dyDescent="0.2">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row>
    <row r="224" spans="1:63" x14ac:dyDescent="0.2">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row>
    <row r="225" spans="1:63" x14ac:dyDescent="0.2">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row>
    <row r="226" spans="1:63" x14ac:dyDescent="0.2">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row>
    <row r="227" spans="1:63" x14ac:dyDescent="0.2">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row>
    <row r="228" spans="1:63" x14ac:dyDescent="0.2">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row>
    <row r="229" spans="1:63" x14ac:dyDescent="0.2">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row>
    <row r="230" spans="1:63" x14ac:dyDescent="0.2">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row>
    <row r="231" spans="1:63" x14ac:dyDescent="0.2">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row>
    <row r="232" spans="1:63" x14ac:dyDescent="0.2">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row>
    <row r="233" spans="1:63" x14ac:dyDescent="0.2">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row>
    <row r="234" spans="1:63" x14ac:dyDescent="0.2">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row>
    <row r="235" spans="1:63" x14ac:dyDescent="0.2">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row>
    <row r="236" spans="1:63" x14ac:dyDescent="0.2">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row>
    <row r="237" spans="1:63" x14ac:dyDescent="0.2">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row>
    <row r="238" spans="1:63" x14ac:dyDescent="0.2">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row>
    <row r="239" spans="1:63" x14ac:dyDescent="0.2">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row>
    <row r="240" spans="1:63" x14ac:dyDescent="0.2">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row>
    <row r="241" spans="1:63" x14ac:dyDescent="0.2">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row>
    <row r="242" spans="1:63" x14ac:dyDescent="0.2">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row>
    <row r="243" spans="1:63" x14ac:dyDescent="0.2">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row>
    <row r="244" spans="1:63" x14ac:dyDescent="0.2">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row>
    <row r="245" spans="1:63" x14ac:dyDescent="0.2">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row>
    <row r="246" spans="1:63" x14ac:dyDescent="0.2">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row>
    <row r="247" spans="1:63" x14ac:dyDescent="0.2">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row>
    <row r="248" spans="1:63" x14ac:dyDescent="0.2">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row>
    <row r="249" spans="1:63" x14ac:dyDescent="0.2">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row>
    <row r="250" spans="1:63" x14ac:dyDescent="0.2">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row>
    <row r="251" spans="1:63" x14ac:dyDescent="0.2">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row>
    <row r="252" spans="1:63" x14ac:dyDescent="0.2">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row>
    <row r="253" spans="1:63" x14ac:dyDescent="0.2">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row>
    <row r="254" spans="1:63" x14ac:dyDescent="0.2">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row>
    <row r="255" spans="1:63" x14ac:dyDescent="0.2">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row>
    <row r="256" spans="1:63" x14ac:dyDescent="0.2">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row>
    <row r="257" spans="1:63" x14ac:dyDescent="0.2">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row>
    <row r="258" spans="1:63" x14ac:dyDescent="0.2">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row>
    <row r="259" spans="1:63" x14ac:dyDescent="0.2">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row>
    <row r="260" spans="1:63" x14ac:dyDescent="0.2">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row>
    <row r="261" spans="1:63" x14ac:dyDescent="0.2">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row>
    <row r="262" spans="1:63" x14ac:dyDescent="0.2">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row>
    <row r="263" spans="1:63" x14ac:dyDescent="0.2">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row>
    <row r="264" spans="1:63" x14ac:dyDescent="0.2">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row>
    <row r="265" spans="1:63" x14ac:dyDescent="0.2">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row>
    <row r="266" spans="1:63" x14ac:dyDescent="0.2">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row>
    <row r="267" spans="1:63" x14ac:dyDescent="0.2">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row>
    <row r="268" spans="1:63" x14ac:dyDescent="0.2">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row>
    <row r="269" spans="1:63" x14ac:dyDescent="0.2">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row>
    <row r="270" spans="1:63" x14ac:dyDescent="0.2">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row>
    <row r="271" spans="1:63" x14ac:dyDescent="0.2">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row>
    <row r="272" spans="1:63" x14ac:dyDescent="0.2">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row>
    <row r="273" spans="1:63" x14ac:dyDescent="0.2">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row>
    <row r="274" spans="1:63" x14ac:dyDescent="0.2">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row>
    <row r="275" spans="1:63" x14ac:dyDescent="0.2">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row>
    <row r="276" spans="1:63" x14ac:dyDescent="0.2">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row>
    <row r="277" spans="1:63" x14ac:dyDescent="0.2">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row>
    <row r="278" spans="1:63" x14ac:dyDescent="0.2">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row>
    <row r="279" spans="1:63" x14ac:dyDescent="0.2">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row>
    <row r="280" spans="1:63" x14ac:dyDescent="0.2">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row>
    <row r="281" spans="1:63" x14ac:dyDescent="0.2">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row>
    <row r="282" spans="1:63" x14ac:dyDescent="0.2">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row>
    <row r="283" spans="1:63" x14ac:dyDescent="0.2">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row>
    <row r="284" spans="1:63" x14ac:dyDescent="0.2">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row>
    <row r="285" spans="1:63" x14ac:dyDescent="0.2">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row>
    <row r="286" spans="1:63" x14ac:dyDescent="0.2">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row>
    <row r="287" spans="1:63" x14ac:dyDescent="0.2">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row>
    <row r="288" spans="1:63" x14ac:dyDescent="0.2">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row>
    <row r="289" spans="1:63" x14ac:dyDescent="0.2">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row>
    <row r="290" spans="1:63" x14ac:dyDescent="0.2">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row>
    <row r="291" spans="1:63" x14ac:dyDescent="0.2">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row>
    <row r="292" spans="1:63" x14ac:dyDescent="0.2">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row>
    <row r="293" spans="1:63" x14ac:dyDescent="0.2">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row>
    <row r="294" spans="1:63" x14ac:dyDescent="0.2">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row>
    <row r="295" spans="1:63" x14ac:dyDescent="0.2">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row>
    <row r="296" spans="1:63" x14ac:dyDescent="0.2">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row>
    <row r="297" spans="1:63" x14ac:dyDescent="0.2">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row>
    <row r="298" spans="1:63" x14ac:dyDescent="0.2">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row>
    <row r="299" spans="1:63" x14ac:dyDescent="0.2">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row>
    <row r="300" spans="1:63" x14ac:dyDescent="0.2">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row>
    <row r="301" spans="1:63" x14ac:dyDescent="0.2">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row>
    <row r="302" spans="1:63" x14ac:dyDescent="0.2">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row>
    <row r="303" spans="1:63" x14ac:dyDescent="0.2">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row>
    <row r="304" spans="1:63" x14ac:dyDescent="0.2">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row>
    <row r="305" spans="1:63" x14ac:dyDescent="0.2">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row>
    <row r="306" spans="1:63" x14ac:dyDescent="0.2">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row>
    <row r="307" spans="1:63" x14ac:dyDescent="0.2">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row>
    <row r="308" spans="1:63" x14ac:dyDescent="0.2">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row>
    <row r="309" spans="1:63" x14ac:dyDescent="0.2">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row>
    <row r="310" spans="1:63" x14ac:dyDescent="0.2">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row>
    <row r="311" spans="1:63" x14ac:dyDescent="0.2">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row>
    <row r="312" spans="1:63" x14ac:dyDescent="0.2">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row>
    <row r="313" spans="1:63" x14ac:dyDescent="0.2">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row>
    <row r="314" spans="1:63" x14ac:dyDescent="0.2">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row>
    <row r="315" spans="1:63" x14ac:dyDescent="0.2">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row>
    <row r="316" spans="1:63" x14ac:dyDescent="0.2">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row>
    <row r="317" spans="1:63" x14ac:dyDescent="0.2">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row>
    <row r="318" spans="1:63" x14ac:dyDescent="0.2">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row>
    <row r="319" spans="1:63" x14ac:dyDescent="0.2">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row>
    <row r="320" spans="1:63" x14ac:dyDescent="0.2">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row>
    <row r="321" spans="1:63" x14ac:dyDescent="0.2">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row>
    <row r="322" spans="1:63" x14ac:dyDescent="0.2">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row>
    <row r="323" spans="1:63" x14ac:dyDescent="0.2">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row>
    <row r="324" spans="1:63" x14ac:dyDescent="0.2">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row>
    <row r="325" spans="1:63" x14ac:dyDescent="0.2">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row>
    <row r="326" spans="1:63" x14ac:dyDescent="0.2">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row>
    <row r="327" spans="1:63" x14ac:dyDescent="0.2">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row>
    <row r="328" spans="1:63" x14ac:dyDescent="0.2">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row>
    <row r="329" spans="1:63" x14ac:dyDescent="0.2">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row>
    <row r="330" spans="1:63" x14ac:dyDescent="0.2">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row>
    <row r="331" spans="1:63" x14ac:dyDescent="0.2">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row>
    <row r="332" spans="1:63" x14ac:dyDescent="0.2">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row>
    <row r="333" spans="1:63" x14ac:dyDescent="0.2">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row>
    <row r="334" spans="1:63" x14ac:dyDescent="0.2">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row>
    <row r="335" spans="1:63" x14ac:dyDescent="0.2">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row>
    <row r="336" spans="1:63" x14ac:dyDescent="0.2">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row>
    <row r="337" spans="1:63" x14ac:dyDescent="0.2">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row>
    <row r="338" spans="1:63" x14ac:dyDescent="0.2">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row>
    <row r="339" spans="1:63" x14ac:dyDescent="0.2">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row>
    <row r="340" spans="1:63" x14ac:dyDescent="0.2">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row>
    <row r="341" spans="1:63" x14ac:dyDescent="0.2">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row>
    <row r="342" spans="1:63" x14ac:dyDescent="0.2">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row>
    <row r="343" spans="1:63" x14ac:dyDescent="0.2">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row>
    <row r="344" spans="1:63" x14ac:dyDescent="0.2">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row>
    <row r="345" spans="1:63" x14ac:dyDescent="0.2">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row>
    <row r="346" spans="1:63" x14ac:dyDescent="0.2">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row>
    <row r="347" spans="1:63" x14ac:dyDescent="0.2">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row>
    <row r="348" spans="1:63" x14ac:dyDescent="0.2">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row>
    <row r="349" spans="1:63" x14ac:dyDescent="0.2">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row>
    <row r="350" spans="1:63" x14ac:dyDescent="0.2">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row>
    <row r="351" spans="1:63" x14ac:dyDescent="0.2">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row>
    <row r="352" spans="1:63" x14ac:dyDescent="0.2">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row>
    <row r="353" spans="1:63" x14ac:dyDescent="0.2">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row>
    <row r="354" spans="1:63" x14ac:dyDescent="0.2">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row>
    <row r="355" spans="1:63" x14ac:dyDescent="0.2">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row>
    <row r="356" spans="1:63" x14ac:dyDescent="0.2">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row>
    <row r="357" spans="1:63" x14ac:dyDescent="0.2">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row>
    <row r="358" spans="1:63" x14ac:dyDescent="0.2">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row>
    <row r="359" spans="1:63" x14ac:dyDescent="0.2">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row>
    <row r="360" spans="1:63" x14ac:dyDescent="0.2">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row>
    <row r="361" spans="1:63" x14ac:dyDescent="0.2">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row>
    <row r="362" spans="1:63" x14ac:dyDescent="0.2">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row>
    <row r="363" spans="1:63" x14ac:dyDescent="0.2">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row>
    <row r="364" spans="1:63" x14ac:dyDescent="0.2">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row>
    <row r="365" spans="1:63" x14ac:dyDescent="0.2">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row>
    <row r="366" spans="1:63" x14ac:dyDescent="0.2">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row>
    <row r="367" spans="1:63" x14ac:dyDescent="0.2">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row>
    <row r="368" spans="1:63" x14ac:dyDescent="0.2">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row>
    <row r="369" spans="1:63" x14ac:dyDescent="0.2">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row>
    <row r="370" spans="1:63" x14ac:dyDescent="0.2">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row>
    <row r="371" spans="1:63" x14ac:dyDescent="0.2">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row>
    <row r="372" spans="1:63" x14ac:dyDescent="0.2">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row>
    <row r="373" spans="1:63" x14ac:dyDescent="0.2">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row>
    <row r="374" spans="1:63" x14ac:dyDescent="0.2">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row>
    <row r="375" spans="1:63" x14ac:dyDescent="0.2">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row>
    <row r="376" spans="1:63" x14ac:dyDescent="0.2">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row>
    <row r="377" spans="1:63" x14ac:dyDescent="0.2">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row>
    <row r="378" spans="1:63" x14ac:dyDescent="0.2">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row>
    <row r="379" spans="1:63" x14ac:dyDescent="0.2">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row>
    <row r="380" spans="1:63" x14ac:dyDescent="0.2">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row>
    <row r="381" spans="1:63" x14ac:dyDescent="0.2">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row>
    <row r="382" spans="1:63" x14ac:dyDescent="0.2">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row>
    <row r="383" spans="1:63" x14ac:dyDescent="0.2">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row>
    <row r="384" spans="1:63" x14ac:dyDescent="0.2">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row>
    <row r="385" spans="1:63" x14ac:dyDescent="0.2">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row>
    <row r="386" spans="1:63" x14ac:dyDescent="0.2">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row>
    <row r="387" spans="1:63" x14ac:dyDescent="0.2">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row>
    <row r="388" spans="1:63" x14ac:dyDescent="0.2">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row>
    <row r="389" spans="1:63" x14ac:dyDescent="0.2">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row>
    <row r="390" spans="1:63" x14ac:dyDescent="0.2">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row>
    <row r="391" spans="1:63" x14ac:dyDescent="0.2">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row>
    <row r="392" spans="1:63" x14ac:dyDescent="0.2">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row>
    <row r="393" spans="1:63" x14ac:dyDescent="0.2">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row>
    <row r="394" spans="1:63" x14ac:dyDescent="0.2">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row>
    <row r="395" spans="1:63" x14ac:dyDescent="0.2">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row>
    <row r="396" spans="1:63" x14ac:dyDescent="0.2">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row>
    <row r="397" spans="1:63" x14ac:dyDescent="0.2">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row>
    <row r="398" spans="1:63" x14ac:dyDescent="0.2">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row>
    <row r="399" spans="1:63" x14ac:dyDescent="0.2">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row>
    <row r="400" spans="1:63" x14ac:dyDescent="0.2">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row>
    <row r="401" spans="1:63" x14ac:dyDescent="0.2">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row>
    <row r="402" spans="1:63" x14ac:dyDescent="0.2">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row>
    <row r="403" spans="1:63" x14ac:dyDescent="0.2">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row>
    <row r="404" spans="1:63" x14ac:dyDescent="0.2">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row>
    <row r="405" spans="1:63" x14ac:dyDescent="0.2">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row>
    <row r="406" spans="1:63" x14ac:dyDescent="0.2">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row>
    <row r="407" spans="1:63" x14ac:dyDescent="0.2">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row>
    <row r="408" spans="1:63" x14ac:dyDescent="0.2">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row>
    <row r="409" spans="1:63" x14ac:dyDescent="0.2">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row>
    <row r="410" spans="1:63" x14ac:dyDescent="0.2">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row>
    <row r="411" spans="1:63" x14ac:dyDescent="0.2">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row>
    <row r="412" spans="1:63" x14ac:dyDescent="0.2">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row>
    <row r="413" spans="1:63" x14ac:dyDescent="0.2">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row>
    <row r="414" spans="1:63" x14ac:dyDescent="0.2">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row>
    <row r="415" spans="1:63" x14ac:dyDescent="0.2">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row>
    <row r="416" spans="1:63" x14ac:dyDescent="0.2">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row>
    <row r="417" spans="1:63" x14ac:dyDescent="0.2">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row>
    <row r="418" spans="1:63" x14ac:dyDescent="0.2">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row>
    <row r="419" spans="1:63" x14ac:dyDescent="0.2">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row>
    <row r="420" spans="1:63" x14ac:dyDescent="0.2">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row>
    <row r="421" spans="1:63" x14ac:dyDescent="0.2">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row>
    <row r="422" spans="1:63" x14ac:dyDescent="0.2">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row>
    <row r="423" spans="1:63" x14ac:dyDescent="0.2">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row>
    <row r="424" spans="1:63" x14ac:dyDescent="0.2">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row>
    <row r="425" spans="1:63" x14ac:dyDescent="0.2">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row>
    <row r="426" spans="1:63" x14ac:dyDescent="0.2">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row>
    <row r="427" spans="1:63" x14ac:dyDescent="0.2">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row>
    <row r="428" spans="1:63" x14ac:dyDescent="0.2">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row>
    <row r="429" spans="1:63" x14ac:dyDescent="0.2">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row>
    <row r="430" spans="1:63" x14ac:dyDescent="0.2">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row>
    <row r="431" spans="1:63" x14ac:dyDescent="0.2">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row>
    <row r="432" spans="1:63" x14ac:dyDescent="0.2">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row>
    <row r="433" spans="1:63" x14ac:dyDescent="0.2">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row>
    <row r="434" spans="1:63" x14ac:dyDescent="0.2">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row>
    <row r="435" spans="1:63" x14ac:dyDescent="0.2">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row>
    <row r="436" spans="1:63" x14ac:dyDescent="0.2">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row>
    <row r="437" spans="1:63" x14ac:dyDescent="0.2">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row>
    <row r="438" spans="1:63" x14ac:dyDescent="0.2">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row>
    <row r="439" spans="1:63" x14ac:dyDescent="0.2">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row>
    <row r="440" spans="1:63" x14ac:dyDescent="0.2">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row>
    <row r="441" spans="1:63" x14ac:dyDescent="0.2">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row>
    <row r="442" spans="1:63" x14ac:dyDescent="0.2">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row>
    <row r="443" spans="1:63" x14ac:dyDescent="0.2">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row>
    <row r="444" spans="1:63" x14ac:dyDescent="0.2">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row>
    <row r="445" spans="1:63" x14ac:dyDescent="0.2">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row>
    <row r="446" spans="1:63" x14ac:dyDescent="0.2">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row>
    <row r="447" spans="1:63" x14ac:dyDescent="0.2">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row>
    <row r="448" spans="1:63" x14ac:dyDescent="0.2">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row>
    <row r="449" spans="1:63" x14ac:dyDescent="0.2">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row>
    <row r="450" spans="1:63" x14ac:dyDescent="0.2">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row>
    <row r="451" spans="1:63" x14ac:dyDescent="0.2">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row>
    <row r="452" spans="1:63" x14ac:dyDescent="0.2">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row>
    <row r="453" spans="1:63" x14ac:dyDescent="0.2">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row>
    <row r="454" spans="1:63" x14ac:dyDescent="0.2">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row>
    <row r="455" spans="1:63" x14ac:dyDescent="0.2">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row>
    <row r="456" spans="1:63" x14ac:dyDescent="0.2">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row>
    <row r="457" spans="1:63" x14ac:dyDescent="0.2">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row>
    <row r="458" spans="1:63" x14ac:dyDescent="0.2">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row>
    <row r="459" spans="1:63" x14ac:dyDescent="0.2">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row>
    <row r="460" spans="1:63" x14ac:dyDescent="0.2">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row>
    <row r="461" spans="1:63" x14ac:dyDescent="0.2">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row>
    <row r="462" spans="1:63" x14ac:dyDescent="0.2">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row>
    <row r="463" spans="1:63" x14ac:dyDescent="0.2">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row>
    <row r="464" spans="1:63" x14ac:dyDescent="0.2">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row>
    <row r="465" spans="1:63" x14ac:dyDescent="0.2">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row>
    <row r="466" spans="1:63" x14ac:dyDescent="0.2">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row>
    <row r="467" spans="1:63" x14ac:dyDescent="0.2">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row>
    <row r="468" spans="1:63" x14ac:dyDescent="0.2">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row>
    <row r="469" spans="1:63" x14ac:dyDescent="0.2">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row>
    <row r="470" spans="1:63" x14ac:dyDescent="0.2">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row>
    <row r="471" spans="1:63" x14ac:dyDescent="0.2">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row>
    <row r="472" spans="1:63" x14ac:dyDescent="0.2">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row>
    <row r="473" spans="1:63" x14ac:dyDescent="0.2">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row>
    <row r="474" spans="1:63" x14ac:dyDescent="0.2">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row>
    <row r="475" spans="1:63" x14ac:dyDescent="0.2">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row>
    <row r="476" spans="1:63" x14ac:dyDescent="0.2">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row>
    <row r="477" spans="1:63" x14ac:dyDescent="0.2">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row>
    <row r="478" spans="1:63" x14ac:dyDescent="0.2">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row>
    <row r="479" spans="1:63" x14ac:dyDescent="0.2">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row>
    <row r="480" spans="1:63" x14ac:dyDescent="0.2">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row>
    <row r="481" spans="1:63" x14ac:dyDescent="0.2">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row>
    <row r="482" spans="1:63" x14ac:dyDescent="0.2">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row>
    <row r="483" spans="1:63" x14ac:dyDescent="0.2">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row>
    <row r="484" spans="1:63" x14ac:dyDescent="0.2">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row>
    <row r="485" spans="1:63" x14ac:dyDescent="0.2">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row>
    <row r="486" spans="1:63" x14ac:dyDescent="0.2">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row>
    <row r="487" spans="1:63" x14ac:dyDescent="0.2">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row>
    <row r="488" spans="1:63" x14ac:dyDescent="0.2">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row>
    <row r="489" spans="1:63" x14ac:dyDescent="0.2">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row>
    <row r="490" spans="1:63" x14ac:dyDescent="0.2">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row>
    <row r="491" spans="1:63" x14ac:dyDescent="0.2">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row>
    <row r="492" spans="1:63" x14ac:dyDescent="0.2">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row>
    <row r="493" spans="1:63" x14ac:dyDescent="0.2">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row>
    <row r="494" spans="1:63" x14ac:dyDescent="0.2">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row>
    <row r="495" spans="1:63" x14ac:dyDescent="0.2">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row>
    <row r="496" spans="1:63" x14ac:dyDescent="0.2">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row>
    <row r="497" spans="1:63" x14ac:dyDescent="0.2">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row>
    <row r="498" spans="1:63" x14ac:dyDescent="0.2">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row>
    <row r="499" spans="1:63" x14ac:dyDescent="0.2">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row>
    <row r="500" spans="1:63" x14ac:dyDescent="0.2">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row>
    <row r="501" spans="1:63" x14ac:dyDescent="0.2">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row>
    <row r="502" spans="1:63" x14ac:dyDescent="0.2">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row>
    <row r="503" spans="1:63" x14ac:dyDescent="0.2">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row>
    <row r="504" spans="1:63" x14ac:dyDescent="0.2">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row>
    <row r="505" spans="1:63" x14ac:dyDescent="0.2">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row>
    <row r="506" spans="1:63" x14ac:dyDescent="0.2">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row>
    <row r="507" spans="1:63" x14ac:dyDescent="0.2">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row>
    <row r="508" spans="1:63" x14ac:dyDescent="0.2">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row>
    <row r="509" spans="1:63" x14ac:dyDescent="0.2">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row>
    <row r="510" spans="1:63" x14ac:dyDescent="0.2">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row>
    <row r="511" spans="1:63" x14ac:dyDescent="0.2">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row>
    <row r="512" spans="1:63" x14ac:dyDescent="0.2">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row>
    <row r="513" spans="1:63" x14ac:dyDescent="0.2">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row>
    <row r="514" spans="1:63" x14ac:dyDescent="0.2">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row>
    <row r="515" spans="1:63" x14ac:dyDescent="0.2">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row>
    <row r="516" spans="1:63" x14ac:dyDescent="0.2">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row>
    <row r="517" spans="1:63" x14ac:dyDescent="0.2">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row>
    <row r="518" spans="1:63" x14ac:dyDescent="0.2">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row>
    <row r="519" spans="1:63" x14ac:dyDescent="0.2">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row>
    <row r="520" spans="1:63" x14ac:dyDescent="0.2">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row>
    <row r="521" spans="1:63" x14ac:dyDescent="0.2">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row>
    <row r="522" spans="1:63" x14ac:dyDescent="0.2">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row>
    <row r="523" spans="1:63" x14ac:dyDescent="0.2">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row>
    <row r="524" spans="1:63" x14ac:dyDescent="0.2">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row>
    <row r="525" spans="1:63" x14ac:dyDescent="0.2">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row>
    <row r="526" spans="1:63" x14ac:dyDescent="0.2">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row>
    <row r="527" spans="1:63" x14ac:dyDescent="0.2">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row>
    <row r="528" spans="1:63" x14ac:dyDescent="0.2">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row>
    <row r="529" spans="1:63" x14ac:dyDescent="0.2">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row>
    <row r="530" spans="1:63" x14ac:dyDescent="0.2">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row>
    <row r="531" spans="1:63" x14ac:dyDescent="0.2">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row>
    <row r="532" spans="1:63" x14ac:dyDescent="0.2">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row>
    <row r="533" spans="1:63" x14ac:dyDescent="0.2">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row>
    <row r="534" spans="1:63" x14ac:dyDescent="0.2">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row>
    <row r="535" spans="1:63" x14ac:dyDescent="0.2">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row>
    <row r="536" spans="1:63" x14ac:dyDescent="0.2">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row>
    <row r="537" spans="1:63" x14ac:dyDescent="0.2">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row>
    <row r="538" spans="1:63" x14ac:dyDescent="0.2">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row>
    <row r="539" spans="1:63" x14ac:dyDescent="0.2">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row>
    <row r="540" spans="1:63" x14ac:dyDescent="0.2">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row>
    <row r="541" spans="1:63" x14ac:dyDescent="0.2">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row>
    <row r="542" spans="1:63" x14ac:dyDescent="0.2">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row>
    <row r="543" spans="1:63" x14ac:dyDescent="0.2">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row>
    <row r="544" spans="1:63" x14ac:dyDescent="0.2">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row>
    <row r="545" spans="1:63" x14ac:dyDescent="0.2">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row>
    <row r="546" spans="1:63" x14ac:dyDescent="0.2">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row>
    <row r="547" spans="1:63" x14ac:dyDescent="0.2">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row>
    <row r="548" spans="1:63" x14ac:dyDescent="0.2">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row>
    <row r="549" spans="1:63" x14ac:dyDescent="0.2">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row>
    <row r="550" spans="1:63" x14ac:dyDescent="0.2">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row>
    <row r="551" spans="1:63" x14ac:dyDescent="0.2">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row>
    <row r="552" spans="1:63" x14ac:dyDescent="0.2">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row>
    <row r="553" spans="1:63" x14ac:dyDescent="0.2">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row>
    <row r="554" spans="1:63" x14ac:dyDescent="0.2">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row>
    <row r="555" spans="1:63" x14ac:dyDescent="0.2">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row>
    <row r="556" spans="1:63" x14ac:dyDescent="0.2">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row>
    <row r="557" spans="1:63" x14ac:dyDescent="0.2">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row>
    <row r="558" spans="1:63" x14ac:dyDescent="0.2">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row>
    <row r="559" spans="1:63" x14ac:dyDescent="0.2">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row>
    <row r="560" spans="1:63" x14ac:dyDescent="0.2">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row>
    <row r="561" spans="1:63" x14ac:dyDescent="0.2">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row>
    <row r="562" spans="1:63" x14ac:dyDescent="0.2">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row>
    <row r="563" spans="1:63" x14ac:dyDescent="0.2">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row>
    <row r="564" spans="1:63" x14ac:dyDescent="0.2">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row>
    <row r="565" spans="1:63" x14ac:dyDescent="0.2">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row>
    <row r="566" spans="1:63" x14ac:dyDescent="0.2">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row>
    <row r="567" spans="1:63" x14ac:dyDescent="0.2">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row>
    <row r="568" spans="1:63" x14ac:dyDescent="0.2">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row>
    <row r="569" spans="1:63" x14ac:dyDescent="0.2">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row>
    <row r="570" spans="1:63" x14ac:dyDescent="0.2">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row>
    <row r="571" spans="1:63" x14ac:dyDescent="0.2">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row>
    <row r="572" spans="1:63" x14ac:dyDescent="0.2">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row>
    <row r="573" spans="1:63" x14ac:dyDescent="0.2">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row>
    <row r="574" spans="1:63" x14ac:dyDescent="0.2">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row>
    <row r="575" spans="1:63" x14ac:dyDescent="0.2">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row>
    <row r="576" spans="1:63" x14ac:dyDescent="0.2">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row>
    <row r="577" spans="1:63" x14ac:dyDescent="0.2">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row>
    <row r="578" spans="1:63" x14ac:dyDescent="0.2">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row>
    <row r="579" spans="1:63" x14ac:dyDescent="0.2">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row>
    <row r="580" spans="1:63" x14ac:dyDescent="0.2">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row>
    <row r="581" spans="1:63" x14ac:dyDescent="0.2">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row>
    <row r="582" spans="1:63" x14ac:dyDescent="0.2">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row>
    <row r="583" spans="1:63" x14ac:dyDescent="0.2">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row>
    <row r="584" spans="1:63" x14ac:dyDescent="0.2">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row>
    <row r="585" spans="1:63" x14ac:dyDescent="0.2">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row>
    <row r="586" spans="1:63" x14ac:dyDescent="0.2">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row>
    <row r="587" spans="1:63" x14ac:dyDescent="0.2">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row>
    <row r="588" spans="1:63" x14ac:dyDescent="0.2">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row>
    <row r="589" spans="1:63" x14ac:dyDescent="0.2">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row>
    <row r="590" spans="1:63" x14ac:dyDescent="0.2">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row>
    <row r="591" spans="1:63" x14ac:dyDescent="0.2">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row>
    <row r="592" spans="1:63" x14ac:dyDescent="0.2">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row>
    <row r="593" spans="1:63" x14ac:dyDescent="0.2">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row>
    <row r="594" spans="1:63" x14ac:dyDescent="0.2">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row>
    <row r="595" spans="1:63" x14ac:dyDescent="0.2">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row>
    <row r="596" spans="1:63" x14ac:dyDescent="0.2">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row>
    <row r="597" spans="1:63" x14ac:dyDescent="0.2">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row>
    <row r="598" spans="1:63" x14ac:dyDescent="0.2">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row>
    <row r="599" spans="1:63" x14ac:dyDescent="0.2">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row>
    <row r="600" spans="1:63" x14ac:dyDescent="0.2">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row>
    <row r="601" spans="1:63" x14ac:dyDescent="0.2">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row>
    <row r="602" spans="1:63" x14ac:dyDescent="0.2">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row>
    <row r="603" spans="1:63" x14ac:dyDescent="0.2">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row>
    <row r="604" spans="1:63" x14ac:dyDescent="0.2">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row>
    <row r="605" spans="1:63" x14ac:dyDescent="0.2">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row>
    <row r="606" spans="1:63" x14ac:dyDescent="0.2">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row>
    <row r="607" spans="1:63" x14ac:dyDescent="0.2">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row>
    <row r="608" spans="1:63" x14ac:dyDescent="0.2">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row>
    <row r="609" spans="1:63" x14ac:dyDescent="0.2">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row>
    <row r="610" spans="1:63" x14ac:dyDescent="0.2">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row>
    <row r="611" spans="1:63" x14ac:dyDescent="0.2">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row>
    <row r="612" spans="1:63" x14ac:dyDescent="0.2">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row>
    <row r="613" spans="1:63" x14ac:dyDescent="0.2">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row>
    <row r="614" spans="1:63" x14ac:dyDescent="0.2">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row>
    <row r="615" spans="1:63" x14ac:dyDescent="0.2">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row>
    <row r="616" spans="1:63" x14ac:dyDescent="0.2">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row>
    <row r="617" spans="1:63" x14ac:dyDescent="0.2">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row>
    <row r="618" spans="1:63" x14ac:dyDescent="0.2">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row>
    <row r="619" spans="1:63" x14ac:dyDescent="0.2">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row>
    <row r="620" spans="1:63" x14ac:dyDescent="0.2">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row>
    <row r="621" spans="1:63" x14ac:dyDescent="0.2">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row>
    <row r="622" spans="1:63" x14ac:dyDescent="0.2">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row>
    <row r="623" spans="1:63" x14ac:dyDescent="0.2">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row>
    <row r="624" spans="1:63" x14ac:dyDescent="0.2">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row>
    <row r="625" spans="1:63" x14ac:dyDescent="0.2">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row>
    <row r="626" spans="1:63" x14ac:dyDescent="0.2">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row>
    <row r="627" spans="1:63" x14ac:dyDescent="0.2">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row>
    <row r="628" spans="1:63" x14ac:dyDescent="0.2">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row>
    <row r="629" spans="1:63" x14ac:dyDescent="0.2">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row>
    <row r="630" spans="1:63" x14ac:dyDescent="0.2">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row>
    <row r="631" spans="1:63" x14ac:dyDescent="0.2">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row>
    <row r="632" spans="1:63" x14ac:dyDescent="0.2">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row>
    <row r="633" spans="1:63" x14ac:dyDescent="0.2">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row>
    <row r="634" spans="1:63" x14ac:dyDescent="0.2">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row>
    <row r="635" spans="1:63" x14ac:dyDescent="0.2">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row>
    <row r="636" spans="1:63" x14ac:dyDescent="0.2">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row>
    <row r="637" spans="1:63" x14ac:dyDescent="0.2">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row>
    <row r="638" spans="1:63" x14ac:dyDescent="0.2">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row>
    <row r="639" spans="1:63" x14ac:dyDescent="0.2">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row>
    <row r="640" spans="1:63" x14ac:dyDescent="0.2">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row>
    <row r="641" spans="1:63" x14ac:dyDescent="0.2">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row>
    <row r="642" spans="1:63" x14ac:dyDescent="0.2">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row>
    <row r="643" spans="1:63" x14ac:dyDescent="0.2">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row>
    <row r="644" spans="1:63" x14ac:dyDescent="0.2">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row>
    <row r="645" spans="1:63" x14ac:dyDescent="0.2">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row>
    <row r="646" spans="1:63" x14ac:dyDescent="0.2">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row>
    <row r="647" spans="1:63" x14ac:dyDescent="0.2">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row>
    <row r="648" spans="1:63" x14ac:dyDescent="0.2">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row>
    <row r="649" spans="1:63" x14ac:dyDescent="0.2">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row>
    <row r="650" spans="1:63" x14ac:dyDescent="0.2">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row>
    <row r="651" spans="1:63" x14ac:dyDescent="0.2">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row>
    <row r="652" spans="1:63" x14ac:dyDescent="0.2">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row>
    <row r="653" spans="1:63" x14ac:dyDescent="0.2">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row>
    <row r="654" spans="1:63" x14ac:dyDescent="0.2">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row>
    <row r="655" spans="1:63" x14ac:dyDescent="0.2">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row>
    <row r="656" spans="1:63" x14ac:dyDescent="0.2">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row>
    <row r="657" spans="1:63" x14ac:dyDescent="0.2">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row>
    <row r="658" spans="1:63" x14ac:dyDescent="0.2">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row>
    <row r="659" spans="1:63" x14ac:dyDescent="0.2">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row>
    <row r="660" spans="1:63" x14ac:dyDescent="0.2">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row>
    <row r="661" spans="1:63" x14ac:dyDescent="0.2">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row>
    <row r="662" spans="1:63" x14ac:dyDescent="0.2">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row>
    <row r="663" spans="1:63" x14ac:dyDescent="0.2">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row>
    <row r="664" spans="1:63" x14ac:dyDescent="0.2">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row>
    <row r="665" spans="1:63" x14ac:dyDescent="0.2">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row>
    <row r="666" spans="1:63" x14ac:dyDescent="0.2">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row>
    <row r="667" spans="1:63" x14ac:dyDescent="0.2">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row>
    <row r="668" spans="1:63" x14ac:dyDescent="0.2">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row>
    <row r="669" spans="1:63" x14ac:dyDescent="0.2">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row>
    <row r="670" spans="1:63" x14ac:dyDescent="0.2">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row>
    <row r="671" spans="1:63" x14ac:dyDescent="0.2">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row>
    <row r="672" spans="1:63" x14ac:dyDescent="0.2">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row>
    <row r="673" spans="1:63" x14ac:dyDescent="0.2">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row>
    <row r="674" spans="1:63" x14ac:dyDescent="0.2">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row>
    <row r="675" spans="1:63" x14ac:dyDescent="0.2">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row>
    <row r="676" spans="1:63" x14ac:dyDescent="0.2">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row>
    <row r="677" spans="1:63" x14ac:dyDescent="0.2">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row>
    <row r="678" spans="1:63" x14ac:dyDescent="0.2">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row>
    <row r="679" spans="1:63" x14ac:dyDescent="0.2">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row>
    <row r="680" spans="1:63" x14ac:dyDescent="0.2">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row>
    <row r="681" spans="1:63" x14ac:dyDescent="0.2">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row>
    <row r="682" spans="1:63" x14ac:dyDescent="0.2">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row>
    <row r="683" spans="1:63" x14ac:dyDescent="0.2">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row>
    <row r="684" spans="1:63" x14ac:dyDescent="0.2">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row>
    <row r="685" spans="1:63" x14ac:dyDescent="0.2">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row>
    <row r="686" spans="1:63" x14ac:dyDescent="0.2">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row>
    <row r="687" spans="1:63" x14ac:dyDescent="0.2">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row>
    <row r="688" spans="1:63" x14ac:dyDescent="0.2">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row>
    <row r="689" spans="1:63" x14ac:dyDescent="0.2">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row>
    <row r="690" spans="1:63" x14ac:dyDescent="0.2">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row>
    <row r="691" spans="1:63" x14ac:dyDescent="0.2">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row>
    <row r="692" spans="1:63" x14ac:dyDescent="0.2">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row>
    <row r="693" spans="1:63" x14ac:dyDescent="0.2">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row>
    <row r="694" spans="1:63" x14ac:dyDescent="0.2">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row>
    <row r="695" spans="1:63" x14ac:dyDescent="0.2">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row>
    <row r="696" spans="1:63" x14ac:dyDescent="0.2">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row>
    <row r="697" spans="1:63" x14ac:dyDescent="0.2">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row>
    <row r="698" spans="1:63" x14ac:dyDescent="0.2">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row>
    <row r="699" spans="1:63" x14ac:dyDescent="0.2">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row>
    <row r="700" spans="1:63" x14ac:dyDescent="0.2">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row>
    <row r="701" spans="1:63" x14ac:dyDescent="0.2">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row>
    <row r="702" spans="1:63" x14ac:dyDescent="0.2">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row>
    <row r="703" spans="1:63" x14ac:dyDescent="0.2">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row>
    <row r="704" spans="1:63" x14ac:dyDescent="0.2">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row>
    <row r="705" spans="1:63" x14ac:dyDescent="0.2">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row>
    <row r="706" spans="1:63" x14ac:dyDescent="0.2">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row>
    <row r="707" spans="1:63" x14ac:dyDescent="0.2">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row>
    <row r="708" spans="1:63" x14ac:dyDescent="0.2">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row>
    <row r="709" spans="1:63" x14ac:dyDescent="0.2">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row>
    <row r="710" spans="1:63" x14ac:dyDescent="0.2">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row>
    <row r="711" spans="1:63" x14ac:dyDescent="0.2">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row>
    <row r="712" spans="1:63" x14ac:dyDescent="0.2">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row>
    <row r="713" spans="1:63" x14ac:dyDescent="0.2">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row>
    <row r="714" spans="1:63" x14ac:dyDescent="0.2">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row>
    <row r="715" spans="1:63" x14ac:dyDescent="0.2">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row>
    <row r="716" spans="1:63" x14ac:dyDescent="0.2">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row>
    <row r="717" spans="1:63" x14ac:dyDescent="0.2">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row>
    <row r="718" spans="1:63" x14ac:dyDescent="0.2">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row>
    <row r="719" spans="1:63" x14ac:dyDescent="0.2">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row>
    <row r="720" spans="1:63" x14ac:dyDescent="0.2">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row>
    <row r="721" spans="1:63" x14ac:dyDescent="0.2">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row>
    <row r="722" spans="1:63" x14ac:dyDescent="0.2">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row>
    <row r="723" spans="1:63" x14ac:dyDescent="0.2">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row>
    <row r="724" spans="1:63" x14ac:dyDescent="0.2">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row>
    <row r="725" spans="1:63" x14ac:dyDescent="0.2">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row>
    <row r="726" spans="1:63" x14ac:dyDescent="0.2">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row>
    <row r="727" spans="1:63" x14ac:dyDescent="0.2">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row>
    <row r="728" spans="1:63" x14ac:dyDescent="0.2">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row>
    <row r="729" spans="1:63" x14ac:dyDescent="0.2">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row>
    <row r="730" spans="1:63" x14ac:dyDescent="0.2">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row>
    <row r="731" spans="1:63" x14ac:dyDescent="0.2">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row>
    <row r="732" spans="1:63" x14ac:dyDescent="0.2">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row>
    <row r="733" spans="1:63" x14ac:dyDescent="0.2">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row>
    <row r="734" spans="1:63" x14ac:dyDescent="0.2">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row>
    <row r="735" spans="1:63" x14ac:dyDescent="0.2">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row>
    <row r="736" spans="1:63" x14ac:dyDescent="0.2">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row>
    <row r="737" spans="1:63" x14ac:dyDescent="0.2">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row>
    <row r="738" spans="1:63" x14ac:dyDescent="0.2">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row>
    <row r="739" spans="1:63" x14ac:dyDescent="0.2">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row>
    <row r="740" spans="1:63" x14ac:dyDescent="0.2">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row>
    <row r="741" spans="1:63" x14ac:dyDescent="0.2">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row>
    <row r="742" spans="1:63" x14ac:dyDescent="0.2">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row>
    <row r="743" spans="1:63" x14ac:dyDescent="0.2">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row>
    <row r="744" spans="1:63" x14ac:dyDescent="0.2">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row>
    <row r="745" spans="1:63" x14ac:dyDescent="0.2">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row>
    <row r="746" spans="1:63" x14ac:dyDescent="0.2">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row>
    <row r="747" spans="1:63" x14ac:dyDescent="0.2">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row>
    <row r="748" spans="1:63" x14ac:dyDescent="0.2">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row>
    <row r="749" spans="1:63" x14ac:dyDescent="0.2">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row>
    <row r="750" spans="1:63" x14ac:dyDescent="0.2">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row>
    <row r="751" spans="1:63" x14ac:dyDescent="0.2">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row>
    <row r="752" spans="1:63" x14ac:dyDescent="0.2">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row>
    <row r="753" spans="1:63" x14ac:dyDescent="0.2">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row>
    <row r="754" spans="1:63" x14ac:dyDescent="0.2">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row>
    <row r="755" spans="1:63" x14ac:dyDescent="0.2">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row>
    <row r="756" spans="1:63" x14ac:dyDescent="0.2">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row>
    <row r="757" spans="1:63" x14ac:dyDescent="0.2">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row>
    <row r="758" spans="1:63" x14ac:dyDescent="0.2">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row>
    <row r="759" spans="1:63" x14ac:dyDescent="0.2">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row>
    <row r="760" spans="1:63" x14ac:dyDescent="0.2">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row>
    <row r="761" spans="1:63" x14ac:dyDescent="0.2">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row>
    <row r="762" spans="1:63" x14ac:dyDescent="0.2">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row>
    <row r="763" spans="1:63" x14ac:dyDescent="0.2">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row>
    <row r="764" spans="1:63" x14ac:dyDescent="0.2">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row>
    <row r="765" spans="1:63" x14ac:dyDescent="0.2">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row>
    <row r="766" spans="1:63" x14ac:dyDescent="0.2">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row>
    <row r="767" spans="1:63" x14ac:dyDescent="0.2">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row>
    <row r="768" spans="1:63" x14ac:dyDescent="0.2">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row>
    <row r="769" spans="1:63" x14ac:dyDescent="0.2">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row>
    <row r="770" spans="1:63" x14ac:dyDescent="0.2">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row>
    <row r="771" spans="1:63" x14ac:dyDescent="0.2">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row>
    <row r="772" spans="1:63" x14ac:dyDescent="0.2">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row>
    <row r="773" spans="1:63" x14ac:dyDescent="0.2">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row>
    <row r="774" spans="1:63" x14ac:dyDescent="0.2">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row>
    <row r="775" spans="1:63" x14ac:dyDescent="0.2">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row>
    <row r="776" spans="1:63" x14ac:dyDescent="0.2">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row>
    <row r="777" spans="1:63" x14ac:dyDescent="0.2">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row>
    <row r="778" spans="1:63" x14ac:dyDescent="0.2">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row>
    <row r="779" spans="1:63" x14ac:dyDescent="0.2">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row>
    <row r="780" spans="1:63" x14ac:dyDescent="0.2">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row>
    <row r="781" spans="1:63" x14ac:dyDescent="0.2">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row>
    <row r="782" spans="1:63" x14ac:dyDescent="0.2">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row>
    <row r="783" spans="1:63" x14ac:dyDescent="0.2">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row>
    <row r="784" spans="1:63" x14ac:dyDescent="0.2">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row>
    <row r="785" spans="1:63" x14ac:dyDescent="0.2">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row>
    <row r="786" spans="1:63" x14ac:dyDescent="0.2">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row>
    <row r="787" spans="1:63" x14ac:dyDescent="0.2">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row>
    <row r="788" spans="1:63" x14ac:dyDescent="0.2">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row>
    <row r="789" spans="1:63" x14ac:dyDescent="0.2">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row>
    <row r="790" spans="1:63" x14ac:dyDescent="0.2">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row>
    <row r="791" spans="1:63" x14ac:dyDescent="0.2">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row>
    <row r="792" spans="1:63" x14ac:dyDescent="0.2">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row>
    <row r="793" spans="1:63" x14ac:dyDescent="0.2">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row>
    <row r="794" spans="1:63" x14ac:dyDescent="0.2">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row>
    <row r="795" spans="1:63" x14ac:dyDescent="0.2">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row>
    <row r="796" spans="1:63" x14ac:dyDescent="0.2">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row>
    <row r="797" spans="1:63" x14ac:dyDescent="0.2">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row>
    <row r="798" spans="1:63" x14ac:dyDescent="0.2">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row>
    <row r="799" spans="1:63" x14ac:dyDescent="0.2">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row>
    <row r="800" spans="1:63" x14ac:dyDescent="0.2">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row>
    <row r="801" spans="1:63" x14ac:dyDescent="0.2">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row>
    <row r="802" spans="1:63" x14ac:dyDescent="0.2">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row>
    <row r="803" spans="1:63" x14ac:dyDescent="0.2">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row>
    <row r="804" spans="1:63" x14ac:dyDescent="0.2">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row>
    <row r="805" spans="1:63" x14ac:dyDescent="0.2">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row>
    <row r="806" spans="1:63" x14ac:dyDescent="0.2">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row>
    <row r="807" spans="1:63" x14ac:dyDescent="0.2">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row>
    <row r="808" spans="1:63" x14ac:dyDescent="0.2">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row>
    <row r="809" spans="1:63" x14ac:dyDescent="0.2">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row>
    <row r="810" spans="1:63" x14ac:dyDescent="0.2">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row>
    <row r="811" spans="1:63" x14ac:dyDescent="0.2">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row>
    <row r="812" spans="1:63" x14ac:dyDescent="0.2">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row>
    <row r="813" spans="1:63" x14ac:dyDescent="0.2">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row>
    <row r="814" spans="1:63" x14ac:dyDescent="0.2">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row>
    <row r="815" spans="1:63" x14ac:dyDescent="0.2">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row>
    <row r="816" spans="1:63" x14ac:dyDescent="0.2">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row>
    <row r="817" spans="1:63" x14ac:dyDescent="0.2">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row>
    <row r="818" spans="1:63" x14ac:dyDescent="0.2">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row>
    <row r="819" spans="1:63" x14ac:dyDescent="0.2">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row>
    <row r="820" spans="1:63" x14ac:dyDescent="0.2">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row>
    <row r="821" spans="1:63" x14ac:dyDescent="0.2">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row>
    <row r="822" spans="1:63" x14ac:dyDescent="0.2">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row>
    <row r="823" spans="1:63" x14ac:dyDescent="0.2">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row>
    <row r="824" spans="1:63" x14ac:dyDescent="0.2">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row>
    <row r="825" spans="1:63" x14ac:dyDescent="0.2">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row>
    <row r="826" spans="1:63" x14ac:dyDescent="0.2">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row>
    <row r="827" spans="1:63" x14ac:dyDescent="0.2">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row>
    <row r="828" spans="1:63" x14ac:dyDescent="0.2">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row>
    <row r="829" spans="1:63" x14ac:dyDescent="0.2">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row>
    <row r="830" spans="1:63" x14ac:dyDescent="0.2">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row>
    <row r="831" spans="1:63" x14ac:dyDescent="0.2">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row>
    <row r="832" spans="1:63" x14ac:dyDescent="0.2">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row>
    <row r="833" spans="1:63" x14ac:dyDescent="0.2">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row>
    <row r="834" spans="1:63" x14ac:dyDescent="0.2">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row>
    <row r="835" spans="1:63" x14ac:dyDescent="0.2">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row>
    <row r="836" spans="1:63" x14ac:dyDescent="0.2">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row>
    <row r="837" spans="1:63" x14ac:dyDescent="0.2">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row>
    <row r="838" spans="1:63" x14ac:dyDescent="0.2">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row>
    <row r="839" spans="1:63" x14ac:dyDescent="0.2">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row>
    <row r="840" spans="1:63" x14ac:dyDescent="0.2">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row>
    <row r="841" spans="1:63" x14ac:dyDescent="0.2">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row>
    <row r="842" spans="1:63" x14ac:dyDescent="0.2">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row>
    <row r="843" spans="1:63" x14ac:dyDescent="0.2">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row>
    <row r="844" spans="1:63" x14ac:dyDescent="0.2">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row>
    <row r="845" spans="1:63" x14ac:dyDescent="0.2">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row>
    <row r="846" spans="1:63" x14ac:dyDescent="0.2">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row>
    <row r="847" spans="1:63" x14ac:dyDescent="0.2">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row>
    <row r="848" spans="1:63" x14ac:dyDescent="0.2">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row>
    <row r="849" spans="1:63" x14ac:dyDescent="0.2">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row>
    <row r="850" spans="1:63" x14ac:dyDescent="0.2">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row>
    <row r="851" spans="1:63" x14ac:dyDescent="0.2">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row>
    <row r="852" spans="1:63" x14ac:dyDescent="0.2">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row>
    <row r="853" spans="1:63" x14ac:dyDescent="0.2">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row>
    <row r="854" spans="1:63" x14ac:dyDescent="0.2">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row>
    <row r="855" spans="1:63" x14ac:dyDescent="0.2">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row>
    <row r="856" spans="1:63" x14ac:dyDescent="0.2">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row>
    <row r="857" spans="1:63" x14ac:dyDescent="0.2">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row>
    <row r="858" spans="1:63" x14ac:dyDescent="0.2">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row>
    <row r="859" spans="1:63" x14ac:dyDescent="0.2">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row>
    <row r="860" spans="1:63" x14ac:dyDescent="0.2">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row>
    <row r="861" spans="1:63" x14ac:dyDescent="0.2">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row>
    <row r="862" spans="1:63" x14ac:dyDescent="0.2">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row>
    <row r="863" spans="1:63" x14ac:dyDescent="0.2">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row>
    <row r="864" spans="1:63" x14ac:dyDescent="0.2">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row>
    <row r="865" spans="1:63" x14ac:dyDescent="0.2">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row>
    <row r="866" spans="1:63" x14ac:dyDescent="0.2">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row>
    <row r="867" spans="1:63" x14ac:dyDescent="0.2">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row>
    <row r="868" spans="1:63" x14ac:dyDescent="0.2">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row>
    <row r="869" spans="1:63" x14ac:dyDescent="0.2">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row>
    <row r="870" spans="1:63" x14ac:dyDescent="0.2">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row>
    <row r="871" spans="1:63" x14ac:dyDescent="0.2">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row>
    <row r="872" spans="1:63" x14ac:dyDescent="0.2">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row>
    <row r="873" spans="1:63" x14ac:dyDescent="0.2">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row>
    <row r="874" spans="1:63" x14ac:dyDescent="0.2">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row>
    <row r="875" spans="1:63" x14ac:dyDescent="0.2">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row>
    <row r="876" spans="1:63" x14ac:dyDescent="0.2">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row>
    <row r="877" spans="1:63" x14ac:dyDescent="0.2">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row>
    <row r="878" spans="1:63" x14ac:dyDescent="0.2">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row>
    <row r="879" spans="1:63" x14ac:dyDescent="0.2">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row>
    <row r="880" spans="1:63" x14ac:dyDescent="0.2">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row>
    <row r="881" spans="1:63" x14ac:dyDescent="0.2">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row>
    <row r="882" spans="1:63" x14ac:dyDescent="0.2">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row>
    <row r="883" spans="1:63" x14ac:dyDescent="0.2">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row>
    <row r="884" spans="1:63" x14ac:dyDescent="0.2">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row>
    <row r="885" spans="1:63" x14ac:dyDescent="0.2">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row>
    <row r="886" spans="1:63" x14ac:dyDescent="0.2">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row>
    <row r="887" spans="1:63" x14ac:dyDescent="0.2">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row>
    <row r="888" spans="1:63" x14ac:dyDescent="0.2">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row>
    <row r="889" spans="1:63" x14ac:dyDescent="0.2">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row>
    <row r="890" spans="1:63" x14ac:dyDescent="0.2">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row>
    <row r="891" spans="1:63" x14ac:dyDescent="0.2">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row>
    <row r="892" spans="1:63" x14ac:dyDescent="0.2">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row>
    <row r="893" spans="1:63" x14ac:dyDescent="0.2">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row>
    <row r="894" spans="1:63" x14ac:dyDescent="0.2">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row>
    <row r="895" spans="1:63" x14ac:dyDescent="0.2">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row>
    <row r="896" spans="1:63" x14ac:dyDescent="0.2">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row>
    <row r="897" spans="1:63" x14ac:dyDescent="0.2">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row>
    <row r="898" spans="1:63" x14ac:dyDescent="0.2">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row>
    <row r="899" spans="1:63" x14ac:dyDescent="0.2">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row>
    <row r="900" spans="1:63" x14ac:dyDescent="0.2">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row>
    <row r="901" spans="1:63" x14ac:dyDescent="0.2">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row>
    <row r="902" spans="1:63" x14ac:dyDescent="0.2">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row>
    <row r="903" spans="1:63" x14ac:dyDescent="0.2">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row>
    <row r="904" spans="1:63" x14ac:dyDescent="0.2">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row>
    <row r="905" spans="1:63" x14ac:dyDescent="0.2">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row>
    <row r="906" spans="1:63" x14ac:dyDescent="0.2">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row>
    <row r="907" spans="1:63" x14ac:dyDescent="0.2">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row>
    <row r="908" spans="1:63" x14ac:dyDescent="0.2">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row>
    <row r="909" spans="1:63" x14ac:dyDescent="0.2">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row>
    <row r="910" spans="1:63" x14ac:dyDescent="0.2">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row>
    <row r="911" spans="1:63" x14ac:dyDescent="0.2">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row>
    <row r="912" spans="1:63" x14ac:dyDescent="0.2">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row>
    <row r="913" spans="1:63" x14ac:dyDescent="0.2">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row>
    <row r="914" spans="1:63" x14ac:dyDescent="0.2">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row>
    <row r="915" spans="1:63" x14ac:dyDescent="0.2">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row>
    <row r="916" spans="1:63" x14ac:dyDescent="0.2">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row>
    <row r="917" spans="1:63" x14ac:dyDescent="0.2">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row>
    <row r="918" spans="1:63" x14ac:dyDescent="0.2">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row>
    <row r="919" spans="1:63" x14ac:dyDescent="0.2">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row>
    <row r="920" spans="1:63" x14ac:dyDescent="0.2">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row>
    <row r="921" spans="1:63" x14ac:dyDescent="0.2">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row>
    <row r="922" spans="1:63" x14ac:dyDescent="0.2">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row>
    <row r="923" spans="1:63" x14ac:dyDescent="0.2">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row>
    <row r="924" spans="1:63" x14ac:dyDescent="0.2">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row>
    <row r="925" spans="1:63" x14ac:dyDescent="0.2">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row>
    <row r="926" spans="1:63" x14ac:dyDescent="0.2">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row>
    <row r="927" spans="1:63" x14ac:dyDescent="0.2">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row>
    <row r="928" spans="1:63" x14ac:dyDescent="0.2">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row>
    <row r="929" spans="1:63" x14ac:dyDescent="0.2">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row>
    <row r="930" spans="1:63" x14ac:dyDescent="0.2">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row>
    <row r="931" spans="1:63" x14ac:dyDescent="0.2">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row>
    <row r="932" spans="1:63" x14ac:dyDescent="0.2">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row>
    <row r="933" spans="1:63" x14ac:dyDescent="0.2">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row>
    <row r="934" spans="1:63" x14ac:dyDescent="0.2">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row>
    <row r="935" spans="1:63" x14ac:dyDescent="0.2">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row>
    <row r="936" spans="1:63" x14ac:dyDescent="0.2">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row>
    <row r="937" spans="1:63" x14ac:dyDescent="0.2">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row>
    <row r="938" spans="1:63" x14ac:dyDescent="0.2">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row>
    <row r="939" spans="1:63" x14ac:dyDescent="0.2">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row>
    <row r="940" spans="1:63" x14ac:dyDescent="0.2">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row>
    <row r="941" spans="1:63" x14ac:dyDescent="0.2">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row>
    <row r="942" spans="1:63" x14ac:dyDescent="0.2">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row>
    <row r="943" spans="1:63" x14ac:dyDescent="0.2">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row>
    <row r="944" spans="1:63" x14ac:dyDescent="0.2">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row>
    <row r="945" spans="1:63" x14ac:dyDescent="0.2">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row>
    <row r="946" spans="1:63" x14ac:dyDescent="0.2">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row>
    <row r="947" spans="1:63" x14ac:dyDescent="0.2">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row>
    <row r="948" spans="1:63" x14ac:dyDescent="0.2">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row>
    <row r="949" spans="1:63" x14ac:dyDescent="0.2">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row>
    <row r="950" spans="1:63" x14ac:dyDescent="0.2">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row>
    <row r="951" spans="1:63" x14ac:dyDescent="0.2">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row>
    <row r="952" spans="1:63" x14ac:dyDescent="0.2">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row>
    <row r="953" spans="1:63" x14ac:dyDescent="0.2">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row>
    <row r="954" spans="1:63" x14ac:dyDescent="0.2">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row>
    <row r="955" spans="1:63" x14ac:dyDescent="0.2">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row>
    <row r="956" spans="1:63" x14ac:dyDescent="0.2">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row>
    <row r="957" spans="1:63" x14ac:dyDescent="0.2">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row>
    <row r="958" spans="1:63" x14ac:dyDescent="0.2">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row>
    <row r="959" spans="1:63" x14ac:dyDescent="0.2">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row>
    <row r="960" spans="1:63" x14ac:dyDescent="0.2">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row>
    <row r="961" spans="1:63" x14ac:dyDescent="0.2">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row>
    <row r="962" spans="1:63" x14ac:dyDescent="0.2">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row>
    <row r="963" spans="1:63" x14ac:dyDescent="0.2">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row>
    <row r="964" spans="1:63" x14ac:dyDescent="0.2">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row>
    <row r="965" spans="1:63" x14ac:dyDescent="0.2">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row>
    <row r="966" spans="1:63" x14ac:dyDescent="0.2">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row>
    <row r="967" spans="1:63" x14ac:dyDescent="0.2">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row>
    <row r="968" spans="1:63" x14ac:dyDescent="0.2">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row>
    <row r="969" spans="1:63" x14ac:dyDescent="0.2">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row>
    <row r="970" spans="1:63" x14ac:dyDescent="0.2">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row>
    <row r="971" spans="1:63" x14ac:dyDescent="0.2">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row>
    <row r="972" spans="1:63" x14ac:dyDescent="0.2">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row>
    <row r="973" spans="1:63" x14ac:dyDescent="0.2">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row>
    <row r="974" spans="1:63" x14ac:dyDescent="0.2">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row>
    <row r="975" spans="1:63" x14ac:dyDescent="0.2">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row>
    <row r="976" spans="1:63" x14ac:dyDescent="0.2">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row>
    <row r="977" spans="1:63" x14ac:dyDescent="0.2">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row>
    <row r="978" spans="1:63" x14ac:dyDescent="0.2">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row>
    <row r="979" spans="1:63" x14ac:dyDescent="0.2">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row>
    <row r="980" spans="1:63" x14ac:dyDescent="0.2">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row>
    <row r="981" spans="1:63" x14ac:dyDescent="0.2">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row>
    <row r="982" spans="1:63" x14ac:dyDescent="0.2">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row>
    <row r="983" spans="1:63" x14ac:dyDescent="0.2">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row>
    <row r="984" spans="1:63" x14ac:dyDescent="0.2">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row>
    <row r="985" spans="1:63" x14ac:dyDescent="0.2">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row>
    <row r="986" spans="1:63" x14ac:dyDescent="0.2">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row>
    <row r="987" spans="1:63" x14ac:dyDescent="0.2">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row>
    <row r="988" spans="1:63" x14ac:dyDescent="0.2">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row>
    <row r="989" spans="1:63" x14ac:dyDescent="0.2">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row>
    <row r="990" spans="1:63" x14ac:dyDescent="0.2">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row>
    <row r="991" spans="1:63" x14ac:dyDescent="0.2">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row>
    <row r="992" spans="1:63" x14ac:dyDescent="0.2">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row>
    <row r="993" spans="1:63" x14ac:dyDescent="0.2">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row>
    <row r="994" spans="1:63" x14ac:dyDescent="0.2">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row>
    <row r="995" spans="1:63" x14ac:dyDescent="0.2">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row>
    <row r="996" spans="1:63" x14ac:dyDescent="0.2">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row>
    <row r="997" spans="1:63" x14ac:dyDescent="0.2">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row>
    <row r="998" spans="1:63" x14ac:dyDescent="0.2">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row>
    <row r="999" spans="1:63" x14ac:dyDescent="0.2">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row>
    <row r="1000" spans="1:63" x14ac:dyDescent="0.2">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row>
    <row r="1001" spans="1:63" x14ac:dyDescent="0.2">
      <c r="A1001" s="116"/>
      <c r="B1001" s="116"/>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row>
    <row r="1002" spans="1:63" x14ac:dyDescent="0.2">
      <c r="A1002" s="116"/>
      <c r="B1002" s="116"/>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row>
    <row r="1003" spans="1:63" x14ac:dyDescent="0.2">
      <c r="A1003" s="116"/>
      <c r="B1003" s="116"/>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row>
    <row r="1004" spans="1:63" x14ac:dyDescent="0.2">
      <c r="A1004" s="116"/>
      <c r="B1004" s="116"/>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row>
    <row r="1005" spans="1:63" x14ac:dyDescent="0.2">
      <c r="A1005" s="116"/>
      <c r="B1005" s="116"/>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row>
    <row r="1006" spans="1:63" x14ac:dyDescent="0.2">
      <c r="A1006" s="116"/>
      <c r="B1006" s="116"/>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row>
    <row r="1007" spans="1:63" x14ac:dyDescent="0.2">
      <c r="A1007" s="116"/>
      <c r="B1007" s="116"/>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row>
    <row r="1008" spans="1:63" x14ac:dyDescent="0.2">
      <c r="A1008" s="116"/>
      <c r="B1008" s="116"/>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row>
    <row r="1009" spans="1:63" x14ac:dyDescent="0.2">
      <c r="A1009" s="116"/>
      <c r="B1009" s="116"/>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row>
    <row r="1010" spans="1:63" x14ac:dyDescent="0.2">
      <c r="A1010" s="116"/>
      <c r="B1010" s="116"/>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row>
    <row r="1011" spans="1:63" x14ac:dyDescent="0.2">
      <c r="A1011" s="116"/>
      <c r="B1011" s="116"/>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row>
    <row r="1012" spans="1:63" x14ac:dyDescent="0.2">
      <c r="A1012" s="116"/>
      <c r="B1012" s="116"/>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row>
    <row r="1013" spans="1:63" x14ac:dyDescent="0.2">
      <c r="A1013" s="116"/>
      <c r="B1013" s="116"/>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row>
    <row r="1014" spans="1:63" x14ac:dyDescent="0.2">
      <c r="A1014" s="116"/>
      <c r="B1014" s="116"/>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row>
    <row r="1015" spans="1:63" x14ac:dyDescent="0.2">
      <c r="A1015" s="116"/>
      <c r="B1015" s="116"/>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row>
    <row r="1016" spans="1:63" x14ac:dyDescent="0.2">
      <c r="A1016" s="116"/>
      <c r="B1016" s="116"/>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row>
    <row r="1017" spans="1:63" x14ac:dyDescent="0.2">
      <c r="A1017" s="116"/>
      <c r="B1017" s="116"/>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row>
    <row r="1018" spans="1:63" x14ac:dyDescent="0.2">
      <c r="A1018" s="116"/>
      <c r="B1018" s="116"/>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row>
    <row r="1019" spans="1:63" x14ac:dyDescent="0.2">
      <c r="A1019" s="116"/>
      <c r="B1019" s="116"/>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row>
    <row r="1020" spans="1:63" x14ac:dyDescent="0.2">
      <c r="A1020" s="116"/>
      <c r="B1020" s="116"/>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row>
    <row r="1021" spans="1:63" x14ac:dyDescent="0.2">
      <c r="A1021" s="116"/>
      <c r="B1021" s="116"/>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row>
    <row r="1022" spans="1:63" x14ac:dyDescent="0.2">
      <c r="A1022" s="116"/>
      <c r="B1022" s="116"/>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row>
    <row r="1023" spans="1:63" x14ac:dyDescent="0.2">
      <c r="A1023" s="116"/>
      <c r="B1023" s="116"/>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row>
    <row r="1024" spans="1:63" x14ac:dyDescent="0.2">
      <c r="A1024" s="116"/>
      <c r="B1024" s="116"/>
      <c r="C1024" s="116"/>
      <c r="D1024" s="116"/>
      <c r="E1024" s="116"/>
      <c r="F1024" s="116"/>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row>
    <row r="1025" spans="1:63" x14ac:dyDescent="0.2">
      <c r="A1025" s="116"/>
      <c r="B1025" s="116"/>
      <c r="C1025" s="116"/>
      <c r="D1025" s="116"/>
      <c r="E1025" s="116"/>
      <c r="F1025" s="116"/>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row>
    <row r="1026" spans="1:63" x14ac:dyDescent="0.2">
      <c r="A1026" s="116"/>
      <c r="B1026" s="116"/>
      <c r="C1026" s="116"/>
      <c r="D1026" s="116"/>
      <c r="E1026" s="116"/>
      <c r="F1026" s="116"/>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row>
    <row r="1027" spans="1:63" x14ac:dyDescent="0.2">
      <c r="A1027" s="116"/>
      <c r="B1027" s="116"/>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row>
    <row r="1028" spans="1:63" x14ac:dyDescent="0.2">
      <c r="A1028" s="116"/>
      <c r="B1028" s="116"/>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row>
    <row r="1029" spans="1:63" x14ac:dyDescent="0.2">
      <c r="A1029" s="116"/>
      <c r="B1029" s="116"/>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row>
    <row r="1030" spans="1:63" x14ac:dyDescent="0.2">
      <c r="A1030" s="116"/>
      <c r="B1030" s="116"/>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row>
    <row r="1031" spans="1:63" x14ac:dyDescent="0.2">
      <c r="A1031" s="116"/>
      <c r="B1031" s="116"/>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row>
    <row r="1032" spans="1:63" x14ac:dyDescent="0.2">
      <c r="A1032" s="116"/>
      <c r="B1032" s="116"/>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row>
    <row r="1033" spans="1:63" x14ac:dyDescent="0.2">
      <c r="A1033" s="116"/>
      <c r="B1033" s="116"/>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row>
    <row r="1034" spans="1:63" x14ac:dyDescent="0.2">
      <c r="A1034" s="116"/>
      <c r="B1034" s="116"/>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row>
    <row r="1035" spans="1:63" x14ac:dyDescent="0.2">
      <c r="A1035" s="116"/>
      <c r="B1035" s="116"/>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row>
    <row r="1036" spans="1:63" x14ac:dyDescent="0.2">
      <c r="A1036" s="116"/>
      <c r="B1036" s="116"/>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row>
    <row r="1037" spans="1:63" x14ac:dyDescent="0.2">
      <c r="A1037" s="116"/>
      <c r="B1037" s="116"/>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row>
    <row r="1038" spans="1:63" x14ac:dyDescent="0.2">
      <c r="A1038" s="116"/>
      <c r="B1038" s="116"/>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row>
    <row r="1039" spans="1:63" x14ac:dyDescent="0.2">
      <c r="A1039" s="116"/>
      <c r="B1039" s="116"/>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row>
    <row r="1040" spans="1:63" x14ac:dyDescent="0.2">
      <c r="A1040" s="116"/>
      <c r="B1040" s="116"/>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row>
    <row r="1041" spans="1:63" x14ac:dyDescent="0.2">
      <c r="A1041" s="116"/>
      <c r="B1041" s="116"/>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row>
    <row r="1042" spans="1:63" x14ac:dyDescent="0.2">
      <c r="A1042" s="116"/>
      <c r="B1042" s="116"/>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row>
    <row r="1043" spans="1:63" x14ac:dyDescent="0.2">
      <c r="A1043" s="116"/>
      <c r="B1043" s="116"/>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row>
    <row r="1044" spans="1:63" x14ac:dyDescent="0.2">
      <c r="A1044" s="116"/>
      <c r="B1044" s="116"/>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row>
    <row r="1045" spans="1:63" x14ac:dyDescent="0.2">
      <c r="A1045" s="116"/>
      <c r="B1045" s="116"/>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row>
    <row r="1046" spans="1:63" x14ac:dyDescent="0.2">
      <c r="A1046" s="116"/>
      <c r="B1046" s="116"/>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row>
    <row r="1047" spans="1:63" x14ac:dyDescent="0.2">
      <c r="A1047" s="116"/>
      <c r="B1047" s="116"/>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row>
    <row r="1048" spans="1:63" x14ac:dyDescent="0.2">
      <c r="A1048" s="116"/>
      <c r="B1048" s="116"/>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row>
    <row r="1049" spans="1:63" x14ac:dyDescent="0.2">
      <c r="A1049" s="116"/>
      <c r="B1049" s="116"/>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row>
    <row r="1050" spans="1:63" x14ac:dyDescent="0.2">
      <c r="A1050" s="116"/>
      <c r="B1050" s="116"/>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row>
    <row r="1051" spans="1:63" x14ac:dyDescent="0.2">
      <c r="A1051" s="116"/>
      <c r="B1051" s="116"/>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row>
    <row r="1052" spans="1:63" x14ac:dyDescent="0.2">
      <c r="A1052" s="116"/>
      <c r="B1052" s="116"/>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row>
    <row r="1053" spans="1:63" x14ac:dyDescent="0.2">
      <c r="A1053" s="116"/>
      <c r="B1053" s="116"/>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row>
    <row r="1054" spans="1:63" x14ac:dyDescent="0.2">
      <c r="A1054" s="116"/>
      <c r="B1054" s="116"/>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row>
    <row r="1055" spans="1:63" x14ac:dyDescent="0.2">
      <c r="A1055" s="116"/>
      <c r="B1055" s="116"/>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row>
    <row r="1056" spans="1:63" x14ac:dyDescent="0.2">
      <c r="A1056" s="116"/>
      <c r="B1056" s="116"/>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row>
    <row r="1057" spans="1:63" x14ac:dyDescent="0.2">
      <c r="A1057" s="116"/>
      <c r="B1057" s="116"/>
      <c r="C1057" s="116"/>
      <c r="D1057" s="116"/>
      <c r="E1057" s="116"/>
      <c r="F1057" s="116"/>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row>
    <row r="1058" spans="1:63" x14ac:dyDescent="0.2">
      <c r="A1058" s="116"/>
      <c r="B1058" s="116"/>
      <c r="C1058" s="116"/>
      <c r="D1058" s="116"/>
      <c r="E1058" s="116"/>
      <c r="F1058" s="116"/>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row>
    <row r="1059" spans="1:63" x14ac:dyDescent="0.2">
      <c r="A1059" s="116"/>
      <c r="B1059" s="116"/>
      <c r="C1059" s="116"/>
      <c r="D1059" s="116"/>
      <c r="E1059" s="116"/>
      <c r="F1059" s="116"/>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row>
    <row r="1060" spans="1:63" x14ac:dyDescent="0.2">
      <c r="A1060" s="116"/>
      <c r="B1060" s="116"/>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row>
    <row r="1061" spans="1:63" x14ac:dyDescent="0.2">
      <c r="A1061" s="116"/>
      <c r="B1061" s="116"/>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row>
    <row r="1062" spans="1:63" x14ac:dyDescent="0.2">
      <c r="A1062" s="116"/>
      <c r="B1062" s="116"/>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row>
    <row r="1063" spans="1:63" x14ac:dyDescent="0.2">
      <c r="A1063" s="116"/>
      <c r="B1063" s="116"/>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row>
    <row r="1064" spans="1:63" x14ac:dyDescent="0.2">
      <c r="A1064" s="116"/>
      <c r="B1064" s="116"/>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row>
    <row r="1065" spans="1:63" x14ac:dyDescent="0.2">
      <c r="A1065" s="116"/>
      <c r="B1065" s="116"/>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row>
    <row r="1066" spans="1:63" x14ac:dyDescent="0.2">
      <c r="A1066" s="116"/>
      <c r="B1066" s="116"/>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row>
    <row r="1067" spans="1:63" x14ac:dyDescent="0.2">
      <c r="A1067" s="116"/>
      <c r="B1067" s="116"/>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row>
    <row r="1068" spans="1:63" x14ac:dyDescent="0.2">
      <c r="A1068" s="116"/>
      <c r="B1068" s="116"/>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row>
    <row r="1069" spans="1:63" x14ac:dyDescent="0.2">
      <c r="A1069" s="116"/>
      <c r="B1069" s="116"/>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row>
    <row r="1070" spans="1:63" x14ac:dyDescent="0.2">
      <c r="A1070" s="116"/>
      <c r="B1070" s="116"/>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row>
    <row r="1071" spans="1:63" x14ac:dyDescent="0.2">
      <c r="A1071" s="116"/>
      <c r="B1071" s="116"/>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row>
    <row r="1072" spans="1:63" x14ac:dyDescent="0.2">
      <c r="A1072" s="116"/>
      <c r="B1072" s="116"/>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row>
    <row r="1073" spans="1:63" x14ac:dyDescent="0.2">
      <c r="A1073" s="116"/>
      <c r="B1073" s="116"/>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row>
    <row r="1074" spans="1:63" x14ac:dyDescent="0.2">
      <c r="A1074" s="116"/>
      <c r="B1074" s="116"/>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row>
    <row r="1075" spans="1:63" x14ac:dyDescent="0.2">
      <c r="A1075" s="116"/>
      <c r="B1075" s="116"/>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row>
    <row r="1076" spans="1:63" x14ac:dyDescent="0.2">
      <c r="A1076" s="116"/>
      <c r="B1076" s="116"/>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row>
    <row r="1077" spans="1:63" x14ac:dyDescent="0.2">
      <c r="A1077" s="116"/>
      <c r="B1077" s="116"/>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row>
    <row r="1078" spans="1:63" x14ac:dyDescent="0.2">
      <c r="A1078" s="116"/>
      <c r="B1078" s="116"/>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row>
    <row r="1079" spans="1:63" x14ac:dyDescent="0.2">
      <c r="A1079" s="116"/>
      <c r="B1079" s="116"/>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row>
    <row r="1080" spans="1:63" x14ac:dyDescent="0.2">
      <c r="A1080" s="116"/>
      <c r="B1080" s="116"/>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row>
    <row r="1081" spans="1:63" x14ac:dyDescent="0.2">
      <c r="A1081" s="116"/>
      <c r="B1081" s="116"/>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row>
    <row r="1082" spans="1:63" x14ac:dyDescent="0.2">
      <c r="A1082" s="116"/>
      <c r="B1082" s="116"/>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row>
    <row r="1083" spans="1:63" x14ac:dyDescent="0.2">
      <c r="A1083" s="116"/>
      <c r="B1083" s="116"/>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row>
    <row r="1084" spans="1:63" x14ac:dyDescent="0.2">
      <c r="A1084" s="116"/>
      <c r="B1084" s="116"/>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row>
    <row r="1085" spans="1:63" x14ac:dyDescent="0.2">
      <c r="A1085" s="116"/>
      <c r="B1085" s="116"/>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row>
    <row r="1086" spans="1:63" x14ac:dyDescent="0.2">
      <c r="A1086" s="116"/>
      <c r="B1086" s="116"/>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row>
    <row r="1087" spans="1:63" x14ac:dyDescent="0.2">
      <c r="A1087" s="116"/>
      <c r="B1087" s="116"/>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row>
    <row r="1088" spans="1:63" x14ac:dyDescent="0.2">
      <c r="A1088" s="116"/>
      <c r="B1088" s="116"/>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row>
    <row r="1089" spans="1:63" x14ac:dyDescent="0.2">
      <c r="A1089" s="116"/>
      <c r="B1089" s="116"/>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row>
    <row r="1090" spans="1:63" x14ac:dyDescent="0.2">
      <c r="A1090" s="116"/>
      <c r="B1090" s="116"/>
      <c r="C1090" s="116"/>
      <c r="D1090" s="116"/>
      <c r="E1090" s="116"/>
      <c r="F1090" s="116"/>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row>
    <row r="1091" spans="1:63" x14ac:dyDescent="0.2">
      <c r="A1091" s="116"/>
      <c r="B1091" s="116"/>
      <c r="C1091" s="116"/>
      <c r="D1091" s="116"/>
      <c r="E1091" s="116"/>
      <c r="F1091" s="116"/>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row>
    <row r="1092" spans="1:63" x14ac:dyDescent="0.2">
      <c r="A1092" s="116"/>
      <c r="B1092" s="116"/>
      <c r="C1092" s="116"/>
      <c r="D1092" s="116"/>
      <c r="E1092" s="116"/>
      <c r="F1092" s="116"/>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row>
    <row r="1093" spans="1:63" x14ac:dyDescent="0.2">
      <c r="A1093" s="116"/>
      <c r="B1093" s="116"/>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row>
    <row r="1094" spans="1:63" x14ac:dyDescent="0.2">
      <c r="A1094" s="116"/>
      <c r="B1094" s="116"/>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row>
    <row r="1095" spans="1:63" x14ac:dyDescent="0.2">
      <c r="A1095" s="116"/>
      <c r="B1095" s="116"/>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row>
    <row r="1096" spans="1:63" x14ac:dyDescent="0.2">
      <c r="A1096" s="116"/>
      <c r="B1096" s="116"/>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row>
    <row r="1097" spans="1:63" x14ac:dyDescent="0.2">
      <c r="A1097" s="116"/>
      <c r="B1097" s="116"/>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row>
    <row r="1098" spans="1:63" x14ac:dyDescent="0.2">
      <c r="A1098" s="116"/>
      <c r="B1098" s="116"/>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row>
    <row r="1099" spans="1:63" x14ac:dyDescent="0.2">
      <c r="A1099" s="116"/>
      <c r="B1099" s="116"/>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row>
    <row r="1100" spans="1:63" x14ac:dyDescent="0.2">
      <c r="A1100" s="116"/>
      <c r="B1100" s="116"/>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row>
    <row r="1101" spans="1:63" x14ac:dyDescent="0.2">
      <c r="A1101" s="116"/>
      <c r="B1101" s="116"/>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row>
    <row r="1102" spans="1:63" x14ac:dyDescent="0.2">
      <c r="A1102" s="116"/>
      <c r="B1102" s="116"/>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row>
    <row r="1103" spans="1:63" x14ac:dyDescent="0.2">
      <c r="A1103" s="116"/>
      <c r="B1103" s="116"/>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row>
    <row r="1104" spans="1:63" x14ac:dyDescent="0.2">
      <c r="A1104" s="116"/>
      <c r="B1104" s="116"/>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row>
    <row r="1105" spans="1:63" x14ac:dyDescent="0.2">
      <c r="A1105" s="116"/>
      <c r="B1105" s="116"/>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row>
    <row r="1106" spans="1:63" x14ac:dyDescent="0.2">
      <c r="A1106" s="116"/>
      <c r="B1106" s="116"/>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row>
    <row r="1107" spans="1:63" x14ac:dyDescent="0.2">
      <c r="A1107" s="116"/>
      <c r="B1107" s="116"/>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row>
    <row r="1108" spans="1:63" x14ac:dyDescent="0.2">
      <c r="A1108" s="116"/>
      <c r="B1108" s="116"/>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row>
    <row r="1109" spans="1:63" x14ac:dyDescent="0.2">
      <c r="A1109" s="116"/>
      <c r="B1109" s="116"/>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row>
    <row r="1110" spans="1:63" x14ac:dyDescent="0.2">
      <c r="A1110" s="116"/>
      <c r="B1110" s="116"/>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row>
    <row r="1111" spans="1:63" x14ac:dyDescent="0.2">
      <c r="A1111" s="116"/>
      <c r="B1111" s="116"/>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row>
    <row r="1112" spans="1:63" x14ac:dyDescent="0.2">
      <c r="A1112" s="116"/>
      <c r="B1112" s="116"/>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row>
    <row r="1113" spans="1:63" x14ac:dyDescent="0.2">
      <c r="A1113" s="116"/>
      <c r="B1113" s="116"/>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row>
    <row r="1114" spans="1:63" x14ac:dyDescent="0.2">
      <c r="A1114" s="116"/>
      <c r="B1114" s="116"/>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row>
    <row r="1115" spans="1:63" x14ac:dyDescent="0.2">
      <c r="A1115" s="116"/>
      <c r="B1115" s="116"/>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row>
    <row r="1116" spans="1:63" x14ac:dyDescent="0.2">
      <c r="A1116" s="116"/>
      <c r="B1116" s="116"/>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row>
    <row r="1117" spans="1:63" x14ac:dyDescent="0.2">
      <c r="A1117" s="116"/>
      <c r="B1117" s="116"/>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row>
    <row r="1118" spans="1:63" x14ac:dyDescent="0.2">
      <c r="A1118" s="116"/>
      <c r="B1118" s="116"/>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row>
    <row r="1119" spans="1:63" x14ac:dyDescent="0.2">
      <c r="A1119" s="116"/>
      <c r="B1119" s="116"/>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row>
    <row r="1120" spans="1:63" x14ac:dyDescent="0.2">
      <c r="A1120" s="116"/>
      <c r="B1120" s="116"/>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row>
    <row r="1121" spans="1:63" x14ac:dyDescent="0.2">
      <c r="A1121" s="116"/>
      <c r="B1121" s="116"/>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row>
    <row r="1122" spans="1:63" x14ac:dyDescent="0.2">
      <c r="A1122" s="116"/>
      <c r="B1122" s="116"/>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row>
    <row r="1123" spans="1:63" x14ac:dyDescent="0.2">
      <c r="A1123" s="116"/>
      <c r="B1123" s="116"/>
      <c r="C1123" s="116"/>
      <c r="D1123" s="116"/>
      <c r="E1123" s="116"/>
      <c r="F1123" s="116"/>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row>
    <row r="1124" spans="1:63" x14ac:dyDescent="0.2">
      <c r="A1124" s="116"/>
      <c r="B1124" s="116"/>
      <c r="C1124" s="116"/>
      <c r="D1124" s="116"/>
      <c r="E1124" s="116"/>
      <c r="F1124" s="116"/>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row>
    <row r="1125" spans="1:63" x14ac:dyDescent="0.2">
      <c r="A1125" s="116"/>
      <c r="B1125" s="116"/>
      <c r="C1125" s="116"/>
      <c r="D1125" s="116"/>
      <c r="E1125" s="116"/>
      <c r="F1125" s="116"/>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row>
    <row r="1126" spans="1:63" x14ac:dyDescent="0.2">
      <c r="A1126" s="116"/>
      <c r="B1126" s="116"/>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row>
    <row r="1127" spans="1:63" x14ac:dyDescent="0.2">
      <c r="A1127" s="116"/>
      <c r="B1127" s="116"/>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row>
    <row r="1128" spans="1:63" x14ac:dyDescent="0.2">
      <c r="A1128" s="116"/>
      <c r="B1128" s="116"/>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row>
    <row r="1129" spans="1:63" x14ac:dyDescent="0.2">
      <c r="A1129" s="116"/>
      <c r="B1129" s="116"/>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row>
    <row r="1130" spans="1:63" x14ac:dyDescent="0.2">
      <c r="A1130" s="116"/>
      <c r="B1130" s="116"/>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row>
    <row r="1131" spans="1:63" x14ac:dyDescent="0.2">
      <c r="A1131" s="116"/>
      <c r="B1131" s="116"/>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row>
    <row r="1132" spans="1:63" x14ac:dyDescent="0.2">
      <c r="A1132" s="116"/>
      <c r="B1132" s="116"/>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row>
    <row r="1133" spans="1:63" x14ac:dyDescent="0.2">
      <c r="A1133" s="116"/>
      <c r="B1133" s="116"/>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row>
    <row r="1134" spans="1:63" x14ac:dyDescent="0.2">
      <c r="A1134" s="116"/>
      <c r="B1134" s="116"/>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row>
    <row r="1135" spans="1:63" x14ac:dyDescent="0.2">
      <c r="A1135" s="116"/>
      <c r="B1135" s="116"/>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row>
    <row r="1136" spans="1:63" x14ac:dyDescent="0.2">
      <c r="A1136" s="116"/>
      <c r="B1136" s="116"/>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row>
    <row r="1137" spans="1:63" x14ac:dyDescent="0.2">
      <c r="A1137" s="116"/>
      <c r="B1137" s="116"/>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row>
    <row r="1138" spans="1:63" x14ac:dyDescent="0.2">
      <c r="A1138" s="116"/>
      <c r="B1138" s="116"/>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row>
    <row r="1139" spans="1:63" x14ac:dyDescent="0.2">
      <c r="A1139" s="116"/>
      <c r="B1139" s="116"/>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row>
    <row r="1140" spans="1:63" x14ac:dyDescent="0.2">
      <c r="A1140" s="116"/>
      <c r="B1140" s="116"/>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row>
    <row r="1141" spans="1:63" x14ac:dyDescent="0.2">
      <c r="A1141" s="116"/>
      <c r="B1141" s="116"/>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row>
    <row r="1142" spans="1:63" x14ac:dyDescent="0.2">
      <c r="A1142" s="116"/>
      <c r="B1142" s="116"/>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row>
    <row r="1143" spans="1:63" x14ac:dyDescent="0.2">
      <c r="A1143" s="116"/>
      <c r="B1143" s="116"/>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row>
    <row r="1144" spans="1:63" x14ac:dyDescent="0.2">
      <c r="A1144" s="116"/>
      <c r="B1144" s="116"/>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row>
    <row r="1145" spans="1:63" x14ac:dyDescent="0.2">
      <c r="A1145" s="116"/>
      <c r="B1145" s="116"/>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row>
    <row r="1146" spans="1:63" x14ac:dyDescent="0.2">
      <c r="A1146" s="116"/>
      <c r="B1146" s="116"/>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row>
    <row r="1147" spans="1:63" x14ac:dyDescent="0.2">
      <c r="A1147" s="116"/>
      <c r="B1147" s="116"/>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row>
    <row r="1148" spans="1:63" x14ac:dyDescent="0.2">
      <c r="A1148" s="116"/>
      <c r="B1148" s="116"/>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row>
    <row r="1149" spans="1:63" x14ac:dyDescent="0.2">
      <c r="A1149" s="116"/>
      <c r="B1149" s="116"/>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row>
    <row r="1150" spans="1:63" x14ac:dyDescent="0.2">
      <c r="A1150" s="116"/>
      <c r="B1150" s="116"/>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row>
    <row r="1151" spans="1:63" x14ac:dyDescent="0.2">
      <c r="A1151" s="116"/>
      <c r="B1151" s="116"/>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row>
    <row r="1152" spans="1:63" x14ac:dyDescent="0.2">
      <c r="A1152" s="116"/>
      <c r="B1152" s="116"/>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row>
    <row r="1153" spans="1:63" x14ac:dyDescent="0.2">
      <c r="A1153" s="116"/>
      <c r="B1153" s="116"/>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row>
    <row r="1154" spans="1:63" x14ac:dyDescent="0.2">
      <c r="A1154" s="116"/>
      <c r="B1154" s="116"/>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row>
    <row r="1155" spans="1:63" x14ac:dyDescent="0.2">
      <c r="A1155" s="116"/>
      <c r="B1155" s="116"/>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row>
    <row r="1156" spans="1:63" x14ac:dyDescent="0.2">
      <c r="A1156" s="116"/>
      <c r="B1156" s="116"/>
      <c r="C1156" s="116"/>
      <c r="D1156" s="116"/>
      <c r="E1156" s="116"/>
      <c r="F1156" s="116"/>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row>
    <row r="1157" spans="1:63" x14ac:dyDescent="0.2">
      <c r="A1157" s="116"/>
      <c r="B1157" s="116"/>
      <c r="C1157" s="116"/>
      <c r="D1157" s="116"/>
      <c r="E1157" s="116"/>
      <c r="F1157" s="116"/>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row>
    <row r="1158" spans="1:63" x14ac:dyDescent="0.2">
      <c r="A1158" s="116"/>
      <c r="B1158" s="116"/>
      <c r="C1158" s="116"/>
      <c r="D1158" s="116"/>
      <c r="E1158" s="116"/>
      <c r="F1158" s="116"/>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row>
    <row r="1159" spans="1:63" x14ac:dyDescent="0.2">
      <c r="A1159" s="116"/>
      <c r="B1159" s="116"/>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row>
    <row r="1160" spans="1:63" x14ac:dyDescent="0.2">
      <c r="A1160" s="116"/>
      <c r="B1160" s="116"/>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row>
    <row r="1161" spans="1:63" x14ac:dyDescent="0.2">
      <c r="A1161" s="116"/>
      <c r="B1161" s="116"/>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row>
    <row r="1162" spans="1:63" x14ac:dyDescent="0.2">
      <c r="A1162" s="116"/>
      <c r="B1162" s="116"/>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row>
    <row r="1163" spans="1:63" x14ac:dyDescent="0.2">
      <c r="A1163" s="116"/>
      <c r="B1163" s="116"/>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row>
    <row r="1164" spans="1:63" x14ac:dyDescent="0.2">
      <c r="A1164" s="116"/>
      <c r="B1164" s="116"/>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row>
    <row r="1165" spans="1:63" x14ac:dyDescent="0.2">
      <c r="A1165" s="116"/>
      <c r="B1165" s="116"/>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row>
    <row r="1166" spans="1:63" x14ac:dyDescent="0.2">
      <c r="A1166" s="116"/>
      <c r="B1166" s="116"/>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row>
    <row r="1167" spans="1:63" x14ac:dyDescent="0.2">
      <c r="A1167" s="116"/>
      <c r="B1167" s="116"/>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row>
    <row r="1168" spans="1:63" x14ac:dyDescent="0.2">
      <c r="A1168" s="116"/>
      <c r="B1168" s="116"/>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row>
    <row r="1169" spans="1:63" x14ac:dyDescent="0.2">
      <c r="A1169" s="116"/>
      <c r="B1169" s="116"/>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row>
    <row r="1170" spans="1:63" x14ac:dyDescent="0.2">
      <c r="A1170" s="116"/>
      <c r="B1170" s="116"/>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row>
    <row r="1171" spans="1:63" x14ac:dyDescent="0.2">
      <c r="A1171" s="116"/>
      <c r="B1171" s="116"/>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row>
    <row r="1172" spans="1:63" x14ac:dyDescent="0.2">
      <c r="A1172" s="116"/>
      <c r="B1172" s="116"/>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row>
    <row r="1173" spans="1:63" x14ac:dyDescent="0.2">
      <c r="A1173" s="116"/>
      <c r="B1173" s="116"/>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row>
    <row r="1174" spans="1:63" x14ac:dyDescent="0.2">
      <c r="A1174" s="116"/>
      <c r="B1174" s="116"/>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row>
    <row r="1175" spans="1:63" x14ac:dyDescent="0.2">
      <c r="A1175" s="116"/>
      <c r="B1175" s="116"/>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row>
    <row r="1176" spans="1:63" x14ac:dyDescent="0.2">
      <c r="A1176" s="116"/>
      <c r="B1176" s="116"/>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row>
    <row r="1177" spans="1:63" x14ac:dyDescent="0.2">
      <c r="A1177" s="116"/>
      <c r="B1177" s="116"/>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row>
    <row r="1178" spans="1:63" x14ac:dyDescent="0.2">
      <c r="A1178" s="116"/>
      <c r="B1178" s="116"/>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row>
    <row r="1179" spans="1:63" x14ac:dyDescent="0.2">
      <c r="A1179" s="116"/>
      <c r="B1179" s="116"/>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row>
    <row r="1180" spans="1:63" x14ac:dyDescent="0.2">
      <c r="A1180" s="116"/>
      <c r="B1180" s="116"/>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row>
    <row r="1181" spans="1:63" x14ac:dyDescent="0.2">
      <c r="A1181" s="116"/>
      <c r="B1181" s="116"/>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row>
    <row r="1182" spans="1:63" x14ac:dyDescent="0.2">
      <c r="A1182" s="116"/>
      <c r="B1182" s="116"/>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row>
    <row r="1183" spans="1:63" x14ac:dyDescent="0.2">
      <c r="A1183" s="116"/>
      <c r="B1183" s="116"/>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row>
    <row r="1184" spans="1:63" x14ac:dyDescent="0.2">
      <c r="A1184" s="116"/>
      <c r="B1184" s="116"/>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row>
    <row r="1185" spans="1:63" x14ac:dyDescent="0.2">
      <c r="A1185" s="116"/>
      <c r="B1185" s="116"/>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row>
    <row r="1186" spans="1:63" x14ac:dyDescent="0.2">
      <c r="A1186" s="116"/>
      <c r="B1186" s="116"/>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row>
    <row r="1187" spans="1:63" x14ac:dyDescent="0.2">
      <c r="A1187" s="116"/>
      <c r="B1187" s="116"/>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row>
    <row r="1188" spans="1:63" x14ac:dyDescent="0.2">
      <c r="A1188" s="116"/>
      <c r="B1188" s="116"/>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row>
    <row r="1189" spans="1:63" x14ac:dyDescent="0.2">
      <c r="A1189" s="116"/>
      <c r="B1189" s="116"/>
      <c r="C1189" s="116"/>
      <c r="D1189" s="116"/>
      <c r="E1189" s="116"/>
      <c r="F1189" s="116"/>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row>
    <row r="1190" spans="1:63" x14ac:dyDescent="0.2">
      <c r="A1190" s="116"/>
      <c r="B1190" s="116"/>
      <c r="C1190" s="116"/>
      <c r="D1190" s="116"/>
      <c r="E1190" s="116"/>
      <c r="F1190" s="116"/>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row>
    <row r="1191" spans="1:63" x14ac:dyDescent="0.2">
      <c r="A1191" s="116"/>
      <c r="B1191" s="116"/>
      <c r="C1191" s="116"/>
      <c r="D1191" s="116"/>
      <c r="E1191" s="116"/>
      <c r="F1191" s="116"/>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row>
    <row r="1192" spans="1:63" x14ac:dyDescent="0.2">
      <c r="A1192" s="116"/>
      <c r="B1192" s="116"/>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row>
    <row r="1193" spans="1:63" x14ac:dyDescent="0.2">
      <c r="A1193" s="116"/>
      <c r="B1193" s="116"/>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row>
    <row r="1194" spans="1:63" x14ac:dyDescent="0.2">
      <c r="A1194" s="116"/>
      <c r="B1194" s="116"/>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row>
    <row r="1195" spans="1:63" x14ac:dyDescent="0.2">
      <c r="A1195" s="116"/>
      <c r="B1195" s="116"/>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row>
    <row r="1196" spans="1:63" x14ac:dyDescent="0.2">
      <c r="A1196" s="116"/>
      <c r="B1196" s="116"/>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row>
    <row r="1197" spans="1:63" x14ac:dyDescent="0.2">
      <c r="A1197" s="116"/>
      <c r="B1197" s="116"/>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row>
    <row r="1198" spans="1:63" x14ac:dyDescent="0.2">
      <c r="A1198" s="116"/>
      <c r="B1198" s="116"/>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row>
    <row r="1199" spans="1:63" x14ac:dyDescent="0.2">
      <c r="A1199" s="116"/>
      <c r="B1199" s="116"/>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row>
    <row r="1200" spans="1:63" x14ac:dyDescent="0.2">
      <c r="A1200" s="116"/>
      <c r="B1200" s="116"/>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row>
    <row r="1201" spans="1:63" x14ac:dyDescent="0.2">
      <c r="A1201" s="116"/>
      <c r="B1201" s="116"/>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row>
    <row r="1202" spans="1:63" x14ac:dyDescent="0.2">
      <c r="A1202" s="116"/>
      <c r="B1202" s="116"/>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row>
    <row r="1203" spans="1:63" x14ac:dyDescent="0.2">
      <c r="A1203" s="116"/>
      <c r="B1203" s="116"/>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row>
    <row r="1204" spans="1:63" x14ac:dyDescent="0.2">
      <c r="A1204" s="116"/>
      <c r="B1204" s="116"/>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row>
    <row r="1205" spans="1:63" x14ac:dyDescent="0.2">
      <c r="A1205" s="116"/>
      <c r="B1205" s="116"/>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row>
    <row r="1206" spans="1:63" x14ac:dyDescent="0.2">
      <c r="A1206" s="116"/>
      <c r="B1206" s="116"/>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row>
    <row r="1207" spans="1:63" x14ac:dyDescent="0.2">
      <c r="A1207" s="116"/>
      <c r="B1207" s="116"/>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row>
    <row r="1208" spans="1:63" x14ac:dyDescent="0.2">
      <c r="A1208" s="116"/>
      <c r="B1208" s="116"/>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row>
    <row r="1209" spans="1:63" x14ac:dyDescent="0.2">
      <c r="A1209" s="116"/>
      <c r="B1209" s="116"/>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row>
    <row r="1210" spans="1:63" x14ac:dyDescent="0.2">
      <c r="A1210" s="116"/>
      <c r="B1210" s="116"/>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row>
    <row r="1211" spans="1:63" x14ac:dyDescent="0.2">
      <c r="A1211" s="116"/>
      <c r="B1211" s="116"/>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row>
    <row r="1212" spans="1:63" x14ac:dyDescent="0.2">
      <c r="A1212" s="116"/>
      <c r="B1212" s="116"/>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row>
    <row r="1213" spans="1:63" x14ac:dyDescent="0.2">
      <c r="A1213" s="116"/>
      <c r="B1213" s="116"/>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row>
    <row r="1214" spans="1:63" x14ac:dyDescent="0.2">
      <c r="A1214" s="116"/>
      <c r="B1214" s="116"/>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row>
    <row r="1215" spans="1:63" x14ac:dyDescent="0.2">
      <c r="A1215" s="116"/>
      <c r="B1215" s="116"/>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row>
    <row r="1216" spans="1:63" x14ac:dyDescent="0.2">
      <c r="A1216" s="116"/>
      <c r="B1216" s="116"/>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row>
    <row r="1217" spans="1:63" x14ac:dyDescent="0.2">
      <c r="A1217" s="116"/>
      <c r="B1217" s="116"/>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row>
    <row r="1218" spans="1:63" x14ac:dyDescent="0.2">
      <c r="A1218" s="116"/>
      <c r="B1218" s="116"/>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row>
    <row r="1219" spans="1:63" x14ac:dyDescent="0.2">
      <c r="A1219" s="116"/>
      <c r="B1219" s="116"/>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row>
    <row r="1220" spans="1:63" x14ac:dyDescent="0.2">
      <c r="A1220" s="116"/>
      <c r="B1220" s="116"/>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row>
    <row r="1221" spans="1:63" x14ac:dyDescent="0.2">
      <c r="A1221" s="116"/>
      <c r="B1221" s="116"/>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row>
    <row r="1222" spans="1:63" x14ac:dyDescent="0.2">
      <c r="A1222" s="116"/>
      <c r="B1222" s="116"/>
      <c r="C1222" s="116"/>
      <c r="D1222" s="116"/>
      <c r="E1222" s="116"/>
      <c r="F1222" s="116"/>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row>
    <row r="1223" spans="1:63" x14ac:dyDescent="0.2">
      <c r="A1223" s="116"/>
      <c r="B1223" s="116"/>
      <c r="C1223" s="116"/>
      <c r="D1223" s="116"/>
      <c r="E1223" s="116"/>
      <c r="F1223" s="116"/>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row>
    <row r="1224" spans="1:63" x14ac:dyDescent="0.2">
      <c r="A1224" s="116"/>
      <c r="B1224" s="116"/>
      <c r="C1224" s="116"/>
      <c r="D1224" s="116"/>
      <c r="E1224" s="116"/>
      <c r="F1224" s="116"/>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row>
    <row r="1225" spans="1:63" x14ac:dyDescent="0.2">
      <c r="A1225" s="116"/>
      <c r="B1225" s="116"/>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row>
    <row r="1226" spans="1:63" x14ac:dyDescent="0.2">
      <c r="A1226" s="116"/>
      <c r="B1226" s="116"/>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row>
    <row r="1227" spans="1:63" x14ac:dyDescent="0.2">
      <c r="A1227" s="116"/>
      <c r="B1227" s="116"/>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row>
    <row r="1228" spans="1:63" x14ac:dyDescent="0.2">
      <c r="A1228" s="116"/>
      <c r="B1228" s="116"/>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row>
    <row r="1229" spans="1:63" x14ac:dyDescent="0.2">
      <c r="A1229" s="116"/>
      <c r="B1229" s="116"/>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row>
    <row r="1230" spans="1:63" x14ac:dyDescent="0.2">
      <c r="A1230" s="116"/>
      <c r="B1230" s="116"/>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row>
    <row r="1231" spans="1:63" x14ac:dyDescent="0.2">
      <c r="A1231" s="116"/>
      <c r="B1231" s="116"/>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row>
    <row r="1232" spans="1:63" x14ac:dyDescent="0.2">
      <c r="A1232" s="116"/>
      <c r="B1232" s="116"/>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row>
    <row r="1233" spans="1:63" x14ac:dyDescent="0.2">
      <c r="A1233" s="116"/>
      <c r="B1233" s="116"/>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row>
    <row r="1234" spans="1:63" x14ac:dyDescent="0.2">
      <c r="A1234" s="116"/>
      <c r="B1234" s="116"/>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row>
    <row r="1235" spans="1:63" x14ac:dyDescent="0.2">
      <c r="A1235" s="116"/>
      <c r="B1235" s="116"/>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row>
    <row r="1236" spans="1:63" x14ac:dyDescent="0.2">
      <c r="A1236" s="116"/>
      <c r="B1236" s="116"/>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row>
    <row r="1237" spans="1:63" x14ac:dyDescent="0.2">
      <c r="A1237" s="116"/>
      <c r="B1237" s="116"/>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row>
    <row r="1238" spans="1:63" x14ac:dyDescent="0.2">
      <c r="A1238" s="116"/>
      <c r="B1238" s="116"/>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row>
    <row r="1239" spans="1:63" x14ac:dyDescent="0.2">
      <c r="A1239" s="116"/>
      <c r="B1239" s="116"/>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row>
    <row r="1240" spans="1:63" x14ac:dyDescent="0.2">
      <c r="A1240" s="116"/>
      <c r="B1240" s="116"/>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row>
    <row r="1241" spans="1:63" x14ac:dyDescent="0.2">
      <c r="A1241" s="116"/>
      <c r="B1241" s="116"/>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row>
    <row r="1242" spans="1:63" x14ac:dyDescent="0.2">
      <c r="A1242" s="116"/>
      <c r="B1242" s="116"/>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row>
    <row r="1243" spans="1:63" x14ac:dyDescent="0.2">
      <c r="A1243" s="116"/>
      <c r="B1243" s="116"/>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row>
    <row r="1244" spans="1:63" x14ac:dyDescent="0.2">
      <c r="A1244" s="116"/>
      <c r="B1244" s="116"/>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row>
    <row r="1245" spans="1:63" x14ac:dyDescent="0.2">
      <c r="A1245" s="116"/>
      <c r="B1245" s="116"/>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row>
    <row r="1246" spans="1:63" x14ac:dyDescent="0.2">
      <c r="A1246" s="116"/>
      <c r="B1246" s="116"/>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row>
    <row r="1247" spans="1:63" x14ac:dyDescent="0.2">
      <c r="A1247" s="116"/>
      <c r="B1247" s="116"/>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row>
    <row r="1248" spans="1:63" x14ac:dyDescent="0.2">
      <c r="A1248" s="116"/>
      <c r="B1248" s="116"/>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row>
    <row r="1249" spans="1:63" x14ac:dyDescent="0.2">
      <c r="A1249" s="116"/>
      <c r="B1249" s="116"/>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row>
    <row r="1250" spans="1:63" x14ac:dyDescent="0.2">
      <c r="A1250" s="116"/>
      <c r="B1250" s="116"/>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row>
    <row r="1251" spans="1:63" x14ac:dyDescent="0.2">
      <c r="A1251" s="116"/>
      <c r="B1251" s="116"/>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row>
    <row r="1252" spans="1:63" x14ac:dyDescent="0.2">
      <c r="A1252" s="116"/>
      <c r="B1252" s="116"/>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row>
    <row r="1253" spans="1:63" x14ac:dyDescent="0.2">
      <c r="A1253" s="116"/>
      <c r="B1253" s="116"/>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row>
    <row r="1254" spans="1:63" x14ac:dyDescent="0.2">
      <c r="A1254" s="116"/>
      <c r="B1254" s="116"/>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row>
    <row r="1255" spans="1:63" x14ac:dyDescent="0.2">
      <c r="A1255" s="116"/>
      <c r="B1255" s="116"/>
      <c r="C1255" s="116"/>
      <c r="D1255" s="116"/>
      <c r="E1255" s="116"/>
      <c r="F1255" s="116"/>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row>
    <row r="1256" spans="1:63" x14ac:dyDescent="0.2">
      <c r="A1256" s="116"/>
      <c r="B1256" s="116"/>
      <c r="C1256" s="116"/>
      <c r="D1256" s="116"/>
      <c r="E1256" s="116"/>
      <c r="F1256" s="116"/>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row>
    <row r="1257" spans="1:63" x14ac:dyDescent="0.2">
      <c r="A1257" s="116"/>
      <c r="B1257" s="116"/>
      <c r="C1257" s="116"/>
      <c r="D1257" s="116"/>
      <c r="E1257" s="116"/>
      <c r="F1257" s="116"/>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row>
    <row r="1258" spans="1:63" x14ac:dyDescent="0.2">
      <c r="A1258" s="116"/>
      <c r="B1258" s="116"/>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row>
    <row r="1259" spans="1:63" x14ac:dyDescent="0.2">
      <c r="A1259" s="116"/>
      <c r="B1259" s="116"/>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row>
    <row r="1260" spans="1:63" x14ac:dyDescent="0.2">
      <c r="A1260" s="116"/>
      <c r="B1260" s="116"/>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row>
    <row r="1261" spans="1:63" x14ac:dyDescent="0.2">
      <c r="A1261" s="116"/>
      <c r="B1261" s="116"/>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row>
    <row r="1262" spans="1:63" x14ac:dyDescent="0.2">
      <c r="A1262" s="116"/>
      <c r="B1262" s="116"/>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row>
    <row r="1263" spans="1:63" x14ac:dyDescent="0.2">
      <c r="A1263" s="116"/>
      <c r="B1263" s="116"/>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row>
    <row r="1264" spans="1:63" x14ac:dyDescent="0.2">
      <c r="A1264" s="116"/>
      <c r="B1264" s="116"/>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row>
    <row r="1265" spans="1:63" x14ac:dyDescent="0.2">
      <c r="A1265" s="116"/>
      <c r="B1265" s="116"/>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row>
    <row r="1266" spans="1:63" x14ac:dyDescent="0.2">
      <c r="A1266" s="116"/>
      <c r="B1266" s="116"/>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row>
    <row r="1267" spans="1:63" x14ac:dyDescent="0.2">
      <c r="A1267" s="116"/>
      <c r="B1267" s="116"/>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row>
    <row r="1268" spans="1:63" x14ac:dyDescent="0.2">
      <c r="A1268" s="116"/>
      <c r="B1268" s="116"/>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row>
    <row r="1269" spans="1:63" x14ac:dyDescent="0.2">
      <c r="A1269" s="116"/>
      <c r="B1269" s="116"/>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row>
    <row r="1270" spans="1:63" x14ac:dyDescent="0.2">
      <c r="A1270" s="116"/>
      <c r="B1270" s="116"/>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row>
    <row r="1271" spans="1:63" x14ac:dyDescent="0.2">
      <c r="A1271" s="116"/>
      <c r="B1271" s="116"/>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row>
    <row r="1272" spans="1:63" x14ac:dyDescent="0.2">
      <c r="A1272" s="116"/>
      <c r="B1272" s="116"/>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row>
    <row r="1273" spans="1:63" x14ac:dyDescent="0.2">
      <c r="A1273" s="116"/>
      <c r="B1273" s="116"/>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row>
    <row r="1274" spans="1:63" x14ac:dyDescent="0.2">
      <c r="A1274" s="116"/>
      <c r="B1274" s="116"/>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row>
    <row r="1275" spans="1:63" x14ac:dyDescent="0.2">
      <c r="A1275" s="116"/>
      <c r="B1275" s="116"/>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row>
    <row r="1276" spans="1:63" x14ac:dyDescent="0.2">
      <c r="A1276" s="116"/>
      <c r="B1276" s="116"/>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row>
    <row r="1277" spans="1:63" x14ac:dyDescent="0.2">
      <c r="A1277" s="116"/>
      <c r="B1277" s="116"/>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row>
    <row r="1278" spans="1:63" x14ac:dyDescent="0.2">
      <c r="A1278" s="116"/>
      <c r="B1278" s="116"/>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row>
    <row r="1279" spans="1:63" x14ac:dyDescent="0.2">
      <c r="A1279" s="116"/>
      <c r="B1279" s="116"/>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row>
    <row r="1280" spans="1:63" x14ac:dyDescent="0.2">
      <c r="A1280" s="116"/>
      <c r="B1280" s="116"/>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row>
    <row r="1281" spans="1:63" x14ac:dyDescent="0.2">
      <c r="A1281" s="116"/>
      <c r="B1281" s="116"/>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row>
    <row r="1282" spans="1:63" x14ac:dyDescent="0.2">
      <c r="A1282" s="116"/>
      <c r="B1282" s="116"/>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row>
    <row r="1283" spans="1:63" x14ac:dyDescent="0.2">
      <c r="A1283" s="116"/>
      <c r="B1283" s="116"/>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row>
    <row r="1284" spans="1:63" x14ac:dyDescent="0.2">
      <c r="A1284" s="116"/>
      <c r="B1284" s="116"/>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row>
    <row r="1285" spans="1:63" x14ac:dyDescent="0.2">
      <c r="A1285" s="116"/>
      <c r="B1285" s="116"/>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row>
    <row r="1286" spans="1:63" x14ac:dyDescent="0.2">
      <c r="A1286" s="116"/>
      <c r="B1286" s="116"/>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row>
    <row r="1287" spans="1:63" x14ac:dyDescent="0.2">
      <c r="A1287" s="116"/>
      <c r="B1287" s="116"/>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row>
    <row r="1288" spans="1:63" x14ac:dyDescent="0.2">
      <c r="A1288" s="116"/>
      <c r="B1288" s="116"/>
      <c r="C1288" s="116"/>
      <c r="D1288" s="116"/>
      <c r="E1288" s="116"/>
      <c r="F1288" s="116"/>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row>
    <row r="1289" spans="1:63" x14ac:dyDescent="0.2">
      <c r="A1289" s="116"/>
      <c r="B1289" s="116"/>
      <c r="C1289" s="116"/>
      <c r="D1289" s="116"/>
      <c r="E1289" s="116"/>
      <c r="F1289" s="116"/>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row>
    <row r="1290" spans="1:63" x14ac:dyDescent="0.2">
      <c r="A1290" s="116"/>
      <c r="B1290" s="116"/>
      <c r="C1290" s="116"/>
      <c r="D1290" s="116"/>
      <c r="E1290" s="116"/>
      <c r="F1290" s="116"/>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row>
    <row r="1291" spans="1:63" x14ac:dyDescent="0.2">
      <c r="A1291" s="116"/>
      <c r="B1291" s="116"/>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row>
    <row r="1292" spans="1:63" x14ac:dyDescent="0.2">
      <c r="A1292" s="116"/>
      <c r="B1292" s="116"/>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row>
    <row r="1293" spans="1:63" x14ac:dyDescent="0.2">
      <c r="A1293" s="116"/>
      <c r="B1293" s="116"/>
      <c r="C1293" s="116"/>
      <c r="D1293" s="116"/>
      <c r="E1293" s="116"/>
      <c r="F1293" s="116"/>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row>
    <row r="1294" spans="1:63" x14ac:dyDescent="0.2">
      <c r="A1294" s="116"/>
      <c r="B1294" s="116"/>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row>
    <row r="1295" spans="1:63" x14ac:dyDescent="0.2">
      <c r="A1295" s="116"/>
      <c r="B1295" s="116"/>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row>
    <row r="1296" spans="1:63" x14ac:dyDescent="0.2">
      <c r="A1296" s="116"/>
      <c r="B1296" s="116"/>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row>
    <row r="1297" spans="1:63" x14ac:dyDescent="0.2">
      <c r="A1297" s="116"/>
      <c r="B1297" s="116"/>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row>
    <row r="1298" spans="1:63" x14ac:dyDescent="0.2">
      <c r="A1298" s="116"/>
      <c r="B1298" s="116"/>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row>
    <row r="1299" spans="1:63" x14ac:dyDescent="0.2">
      <c r="A1299" s="116"/>
      <c r="B1299" s="116"/>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row>
    <row r="1300" spans="1:63" x14ac:dyDescent="0.2">
      <c r="A1300" s="116"/>
      <c r="B1300" s="116"/>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row>
    <row r="1301" spans="1:63" x14ac:dyDescent="0.2">
      <c r="A1301" s="116"/>
      <c r="B1301" s="116"/>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row>
    <row r="1302" spans="1:63" x14ac:dyDescent="0.2">
      <c r="A1302" s="116"/>
      <c r="B1302" s="116"/>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row>
    <row r="1303" spans="1:63" x14ac:dyDescent="0.2">
      <c r="A1303" s="116"/>
      <c r="B1303" s="116"/>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row>
    <row r="1304" spans="1:63" x14ac:dyDescent="0.2">
      <c r="A1304" s="116"/>
      <c r="B1304" s="116"/>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row>
    <row r="1305" spans="1:63" x14ac:dyDescent="0.2">
      <c r="A1305" s="116"/>
      <c r="B1305" s="116"/>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row>
    <row r="1306" spans="1:63" x14ac:dyDescent="0.2">
      <c r="A1306" s="116"/>
      <c r="B1306" s="116"/>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row>
    <row r="1307" spans="1:63" x14ac:dyDescent="0.2">
      <c r="A1307" s="116"/>
      <c r="B1307" s="116"/>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row>
    <row r="1308" spans="1:63" x14ac:dyDescent="0.2">
      <c r="A1308" s="116"/>
      <c r="B1308" s="116"/>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row>
    <row r="1309" spans="1:63" x14ac:dyDescent="0.2">
      <c r="A1309" s="116"/>
      <c r="B1309" s="116"/>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row>
    <row r="1310" spans="1:63" x14ac:dyDescent="0.2">
      <c r="A1310" s="116"/>
      <c r="B1310" s="116"/>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row>
    <row r="1311" spans="1:63" x14ac:dyDescent="0.2">
      <c r="A1311" s="116"/>
      <c r="B1311" s="116"/>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row>
    <row r="1312" spans="1:63" x14ac:dyDescent="0.2">
      <c r="A1312" s="116"/>
      <c r="B1312" s="116"/>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row>
    <row r="1313" spans="1:63" x14ac:dyDescent="0.2">
      <c r="A1313" s="116"/>
      <c r="B1313" s="116"/>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row>
    <row r="1314" spans="1:63" x14ac:dyDescent="0.2">
      <c r="A1314" s="116"/>
      <c r="B1314" s="116"/>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row>
    <row r="1315" spans="1:63" x14ac:dyDescent="0.2">
      <c r="A1315" s="116"/>
      <c r="B1315" s="116"/>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row>
    <row r="1316" spans="1:63" x14ac:dyDescent="0.2">
      <c r="A1316" s="116"/>
      <c r="B1316" s="116"/>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row>
    <row r="1317" spans="1:63" x14ac:dyDescent="0.2">
      <c r="A1317" s="116"/>
      <c r="B1317" s="116"/>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row>
    <row r="1318" spans="1:63" x14ac:dyDescent="0.2">
      <c r="A1318" s="116"/>
      <c r="B1318" s="116"/>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row>
    <row r="1319" spans="1:63" x14ac:dyDescent="0.2">
      <c r="A1319" s="116"/>
      <c r="B1319" s="116"/>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row>
    <row r="1320" spans="1:63" x14ac:dyDescent="0.2">
      <c r="A1320" s="116"/>
      <c r="B1320" s="116"/>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row>
    <row r="1321" spans="1:63" x14ac:dyDescent="0.2">
      <c r="A1321" s="116"/>
      <c r="B1321" s="116"/>
      <c r="C1321" s="116"/>
      <c r="D1321" s="116"/>
      <c r="E1321" s="116"/>
      <c r="F1321" s="116"/>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row>
    <row r="1322" spans="1:63" x14ac:dyDescent="0.2">
      <c r="A1322" s="116"/>
      <c r="B1322" s="116"/>
      <c r="C1322" s="116"/>
      <c r="D1322" s="116"/>
      <c r="E1322" s="116"/>
      <c r="F1322" s="116"/>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row>
    <row r="1323" spans="1:63" x14ac:dyDescent="0.2">
      <c r="A1323" s="116"/>
      <c r="B1323" s="116"/>
      <c r="C1323" s="116"/>
      <c r="D1323" s="116"/>
      <c r="E1323" s="116"/>
      <c r="F1323" s="116"/>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row>
    <row r="1324" spans="1:63" x14ac:dyDescent="0.2">
      <c r="A1324" s="116"/>
      <c r="B1324" s="116"/>
      <c r="C1324" s="116"/>
      <c r="D1324" s="116"/>
      <c r="E1324" s="116"/>
      <c r="F1324" s="116"/>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row>
    <row r="1325" spans="1:63" x14ac:dyDescent="0.2">
      <c r="A1325" s="116"/>
      <c r="B1325" s="116"/>
      <c r="C1325" s="116"/>
      <c r="D1325" s="116"/>
      <c r="E1325" s="116"/>
      <c r="F1325" s="116"/>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row>
    <row r="1326" spans="1:63" x14ac:dyDescent="0.2">
      <c r="A1326" s="116"/>
      <c r="B1326" s="116"/>
      <c r="C1326" s="116"/>
      <c r="D1326" s="116"/>
      <c r="E1326" s="116"/>
      <c r="F1326" s="116"/>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row>
    <row r="1327" spans="1:63" x14ac:dyDescent="0.2">
      <c r="A1327" s="116"/>
      <c r="B1327" s="116"/>
      <c r="C1327" s="116"/>
      <c r="D1327" s="116"/>
      <c r="E1327" s="116"/>
      <c r="F1327" s="116"/>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row>
    <row r="1328" spans="1:63" x14ac:dyDescent="0.2">
      <c r="A1328" s="116"/>
      <c r="B1328" s="116"/>
      <c r="C1328" s="116"/>
      <c r="D1328" s="116"/>
      <c r="E1328" s="116"/>
      <c r="F1328" s="116"/>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row>
    <row r="1329" spans="1:63" x14ac:dyDescent="0.2">
      <c r="A1329" s="116"/>
      <c r="B1329" s="116"/>
      <c r="C1329" s="116"/>
      <c r="D1329" s="116"/>
      <c r="E1329" s="116"/>
      <c r="F1329" s="116"/>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row>
    <row r="1330" spans="1:63" x14ac:dyDescent="0.2">
      <c r="A1330" s="116"/>
      <c r="B1330" s="116"/>
      <c r="C1330" s="116"/>
      <c r="D1330" s="116"/>
      <c r="E1330" s="116"/>
      <c r="F1330" s="116"/>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row>
    <row r="1331" spans="1:63" x14ac:dyDescent="0.2">
      <c r="A1331" s="116"/>
      <c r="B1331" s="116"/>
      <c r="C1331" s="116"/>
      <c r="D1331" s="116"/>
      <c r="E1331" s="116"/>
      <c r="F1331" s="116"/>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row>
    <row r="1332" spans="1:63" x14ac:dyDescent="0.2">
      <c r="A1332" s="116"/>
      <c r="B1332" s="116"/>
      <c r="C1332" s="116"/>
      <c r="D1332" s="116"/>
      <c r="E1332" s="116"/>
      <c r="F1332" s="116"/>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row>
    <row r="1333" spans="1:63" x14ac:dyDescent="0.2">
      <c r="A1333" s="116"/>
      <c r="B1333" s="116"/>
      <c r="C1333" s="116"/>
      <c r="D1333" s="116"/>
      <c r="E1333" s="116"/>
      <c r="F1333" s="116"/>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row>
    <row r="1334" spans="1:63" x14ac:dyDescent="0.2">
      <c r="A1334" s="116"/>
      <c r="B1334" s="116"/>
      <c r="C1334" s="116"/>
      <c r="D1334" s="116"/>
      <c r="E1334" s="116"/>
      <c r="F1334" s="116"/>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row>
    <row r="1335" spans="1:63" x14ac:dyDescent="0.2">
      <c r="A1335" s="116"/>
      <c r="B1335" s="116"/>
      <c r="C1335" s="116"/>
      <c r="D1335" s="116"/>
      <c r="E1335" s="116"/>
      <c r="F1335" s="116"/>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row>
    <row r="1336" spans="1:63" x14ac:dyDescent="0.2">
      <c r="A1336" s="116"/>
      <c r="B1336" s="116"/>
      <c r="C1336" s="116"/>
      <c r="D1336" s="116"/>
      <c r="E1336" s="116"/>
      <c r="F1336" s="116"/>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row>
    <row r="1337" spans="1:63" x14ac:dyDescent="0.2">
      <c r="A1337" s="116"/>
      <c r="B1337" s="116"/>
      <c r="C1337" s="116"/>
      <c r="D1337" s="116"/>
      <c r="E1337" s="116"/>
      <c r="F1337" s="116"/>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row>
    <row r="1338" spans="1:63" x14ac:dyDescent="0.2">
      <c r="A1338" s="116"/>
      <c r="B1338" s="116"/>
      <c r="C1338" s="116"/>
      <c r="D1338" s="116"/>
      <c r="E1338" s="116"/>
      <c r="F1338" s="116"/>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row>
    <row r="1339" spans="1:63" x14ac:dyDescent="0.2">
      <c r="A1339" s="116"/>
      <c r="B1339" s="116"/>
      <c r="C1339" s="116"/>
      <c r="D1339" s="116"/>
      <c r="E1339" s="116"/>
      <c r="F1339" s="116"/>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row>
    <row r="1340" spans="1:63" x14ac:dyDescent="0.2">
      <c r="A1340" s="116"/>
      <c r="B1340" s="116"/>
      <c r="C1340" s="116"/>
      <c r="D1340" s="116"/>
      <c r="E1340" s="116"/>
      <c r="F1340" s="116"/>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row>
    <row r="1341" spans="1:63" x14ac:dyDescent="0.2">
      <c r="A1341" s="116"/>
      <c r="B1341" s="116"/>
      <c r="C1341" s="116"/>
      <c r="D1341" s="116"/>
      <c r="E1341" s="116"/>
      <c r="F1341" s="116"/>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row>
    <row r="1342" spans="1:63" x14ac:dyDescent="0.2">
      <c r="A1342" s="116"/>
      <c r="B1342" s="116"/>
      <c r="C1342" s="116"/>
      <c r="D1342" s="116"/>
      <c r="E1342" s="116"/>
      <c r="F1342" s="116"/>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row>
    <row r="1343" spans="1:63" x14ac:dyDescent="0.2">
      <c r="A1343" s="116"/>
      <c r="B1343" s="116"/>
      <c r="C1343" s="116"/>
      <c r="D1343" s="116"/>
      <c r="E1343" s="116"/>
      <c r="F1343" s="116"/>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row>
    <row r="1344" spans="1:63" x14ac:dyDescent="0.2">
      <c r="A1344" s="116"/>
      <c r="B1344" s="116"/>
      <c r="C1344" s="116"/>
      <c r="D1344" s="116"/>
      <c r="E1344" s="116"/>
      <c r="F1344" s="116"/>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row>
    <row r="1345" spans="1:63" x14ac:dyDescent="0.2">
      <c r="A1345" s="116"/>
      <c r="B1345" s="116"/>
      <c r="C1345" s="116"/>
      <c r="D1345" s="116"/>
      <c r="E1345" s="116"/>
      <c r="F1345" s="116"/>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row>
    <row r="1346" spans="1:63" x14ac:dyDescent="0.2">
      <c r="A1346" s="116"/>
      <c r="B1346" s="116"/>
      <c r="C1346" s="116"/>
      <c r="D1346" s="116"/>
      <c r="E1346" s="116"/>
      <c r="F1346" s="116"/>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row>
    <row r="1347" spans="1:63" x14ac:dyDescent="0.2">
      <c r="A1347" s="116"/>
      <c r="B1347" s="116"/>
      <c r="C1347" s="116"/>
      <c r="D1347" s="116"/>
      <c r="E1347" s="116"/>
      <c r="F1347" s="116"/>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row>
    <row r="1348" spans="1:63" x14ac:dyDescent="0.2">
      <c r="A1348" s="116"/>
      <c r="B1348" s="116"/>
      <c r="C1348" s="116"/>
      <c r="D1348" s="116"/>
      <c r="E1348" s="116"/>
      <c r="F1348" s="116"/>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row>
    <row r="1349" spans="1:63" x14ac:dyDescent="0.2">
      <c r="A1349" s="116"/>
      <c r="B1349" s="116"/>
      <c r="C1349" s="116"/>
      <c r="D1349" s="116"/>
      <c r="E1349" s="116"/>
      <c r="F1349" s="116"/>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row>
    <row r="1350" spans="1:63" x14ac:dyDescent="0.2">
      <c r="A1350" s="116"/>
      <c r="B1350" s="116"/>
      <c r="C1350" s="116"/>
      <c r="D1350" s="116"/>
      <c r="E1350" s="116"/>
      <c r="F1350" s="116"/>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row>
    <row r="1351" spans="1:63" x14ac:dyDescent="0.2">
      <c r="A1351" s="116"/>
      <c r="B1351" s="116"/>
      <c r="C1351" s="116"/>
      <c r="D1351" s="116"/>
      <c r="E1351" s="116"/>
      <c r="F1351" s="116"/>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row>
    <row r="1352" spans="1:63" x14ac:dyDescent="0.2">
      <c r="A1352" s="116"/>
      <c r="B1352" s="116"/>
      <c r="C1352" s="116"/>
      <c r="D1352" s="116"/>
      <c r="E1352" s="116"/>
      <c r="F1352" s="116"/>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row>
    <row r="1353" spans="1:63" x14ac:dyDescent="0.2">
      <c r="A1353" s="116"/>
      <c r="B1353" s="116"/>
      <c r="C1353" s="116"/>
      <c r="D1353" s="116"/>
      <c r="E1353" s="116"/>
      <c r="F1353" s="116"/>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row>
    <row r="1354" spans="1:63" x14ac:dyDescent="0.2">
      <c r="A1354" s="116"/>
      <c r="B1354" s="116"/>
      <c r="C1354" s="116"/>
      <c r="D1354" s="116"/>
      <c r="E1354" s="116"/>
      <c r="F1354" s="116"/>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row>
    <row r="1355" spans="1:63" x14ac:dyDescent="0.2">
      <c r="A1355" s="116"/>
      <c r="B1355" s="116"/>
      <c r="C1355" s="116"/>
      <c r="D1355" s="116"/>
      <c r="E1355" s="116"/>
      <c r="F1355" s="116"/>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row>
    <row r="1356" spans="1:63" x14ac:dyDescent="0.2">
      <c r="A1356" s="116"/>
      <c r="B1356" s="116"/>
      <c r="C1356" s="116"/>
      <c r="D1356" s="116"/>
      <c r="E1356" s="116"/>
      <c r="F1356" s="116"/>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row>
    <row r="1357" spans="1:63" x14ac:dyDescent="0.2">
      <c r="A1357" s="116"/>
      <c r="B1357" s="116"/>
      <c r="C1357" s="116"/>
      <c r="D1357" s="116"/>
      <c r="E1357" s="116"/>
      <c r="F1357" s="116"/>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row>
    <row r="1358" spans="1:63" x14ac:dyDescent="0.2">
      <c r="A1358" s="116"/>
      <c r="B1358" s="116"/>
      <c r="C1358" s="116"/>
      <c r="D1358" s="116"/>
      <c r="E1358" s="116"/>
      <c r="F1358" s="116"/>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row>
    <row r="1359" spans="1:63" x14ac:dyDescent="0.2">
      <c r="A1359" s="116"/>
      <c r="B1359" s="116"/>
      <c r="C1359" s="116"/>
      <c r="D1359" s="116"/>
      <c r="E1359" s="116"/>
      <c r="F1359" s="116"/>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row>
    <row r="1360" spans="1:63" x14ac:dyDescent="0.2">
      <c r="A1360" s="116"/>
      <c r="B1360" s="116"/>
      <c r="C1360" s="116"/>
      <c r="D1360" s="116"/>
      <c r="E1360" s="116"/>
      <c r="F1360" s="116"/>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row>
    <row r="1361" spans="1:63" x14ac:dyDescent="0.2">
      <c r="A1361" s="116"/>
      <c r="B1361" s="116"/>
      <c r="C1361" s="116"/>
      <c r="D1361" s="116"/>
      <c r="E1361" s="116"/>
      <c r="F1361" s="116"/>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row>
    <row r="1362" spans="1:63" x14ac:dyDescent="0.2">
      <c r="A1362" s="116"/>
      <c r="B1362" s="116"/>
      <c r="C1362" s="116"/>
      <c r="D1362" s="116"/>
      <c r="E1362" s="116"/>
      <c r="F1362" s="116"/>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row>
    <row r="1363" spans="1:63" x14ac:dyDescent="0.2">
      <c r="A1363" s="116"/>
      <c r="B1363" s="116"/>
      <c r="C1363" s="116"/>
      <c r="D1363" s="116"/>
      <c r="E1363" s="116"/>
      <c r="F1363" s="116"/>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row>
    <row r="1364" spans="1:63" x14ac:dyDescent="0.2">
      <c r="A1364" s="116"/>
      <c r="B1364" s="116"/>
      <c r="C1364" s="116"/>
      <c r="D1364" s="116"/>
      <c r="E1364" s="116"/>
      <c r="F1364" s="116"/>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row>
    <row r="1365" spans="1:63" x14ac:dyDescent="0.2">
      <c r="A1365" s="116"/>
      <c r="B1365" s="116"/>
      <c r="C1365" s="116"/>
      <c r="D1365" s="116"/>
      <c r="E1365" s="116"/>
      <c r="F1365" s="116"/>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row>
    <row r="1366" spans="1:63" x14ac:dyDescent="0.2">
      <c r="A1366" s="116"/>
      <c r="B1366" s="116"/>
      <c r="C1366" s="116"/>
      <c r="D1366" s="116"/>
      <c r="E1366" s="116"/>
      <c r="F1366" s="116"/>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row>
    <row r="1367" spans="1:63" x14ac:dyDescent="0.2">
      <c r="A1367" s="116"/>
      <c r="B1367" s="116"/>
      <c r="C1367" s="116"/>
      <c r="D1367" s="116"/>
      <c r="E1367" s="116"/>
      <c r="F1367" s="116"/>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row>
    <row r="1368" spans="1:63" x14ac:dyDescent="0.2">
      <c r="A1368" s="116"/>
      <c r="B1368" s="116"/>
      <c r="C1368" s="116"/>
      <c r="D1368" s="116"/>
      <c r="E1368" s="116"/>
      <c r="F1368" s="116"/>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row>
    <row r="1369" spans="1:63" x14ac:dyDescent="0.2">
      <c r="A1369" s="116"/>
      <c r="B1369" s="116"/>
      <c r="C1369" s="116"/>
      <c r="D1369" s="116"/>
      <c r="E1369" s="116"/>
      <c r="F1369" s="116"/>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row>
    <row r="1370" spans="1:63" x14ac:dyDescent="0.2">
      <c r="A1370" s="116"/>
      <c r="B1370" s="116"/>
      <c r="C1370" s="116"/>
      <c r="D1370" s="116"/>
      <c r="E1370" s="116"/>
      <c r="F1370" s="116"/>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row>
    <row r="1371" spans="1:63" x14ac:dyDescent="0.2">
      <c r="A1371" s="116"/>
      <c r="B1371" s="116"/>
      <c r="C1371" s="116"/>
      <c r="D1371" s="116"/>
      <c r="E1371" s="116"/>
      <c r="F1371" s="116"/>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row>
    <row r="1372" spans="1:63" x14ac:dyDescent="0.2">
      <c r="A1372" s="116"/>
      <c r="B1372" s="116"/>
      <c r="C1372" s="116"/>
      <c r="D1372" s="116"/>
      <c r="E1372" s="116"/>
      <c r="F1372" s="116"/>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row>
    <row r="1373" spans="1:63" x14ac:dyDescent="0.2">
      <c r="A1373" s="116"/>
      <c r="B1373" s="116"/>
      <c r="C1373" s="116"/>
      <c r="D1373" s="116"/>
      <c r="E1373" s="116"/>
      <c r="F1373" s="116"/>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row>
    <row r="1374" spans="1:63" x14ac:dyDescent="0.2">
      <c r="A1374" s="116"/>
      <c r="B1374" s="116"/>
      <c r="C1374" s="116"/>
      <c r="D1374" s="116"/>
      <c r="E1374" s="116"/>
      <c r="F1374" s="116"/>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row>
    <row r="1375" spans="1:63" x14ac:dyDescent="0.2">
      <c r="A1375" s="116"/>
      <c r="B1375" s="116"/>
      <c r="C1375" s="116"/>
      <c r="D1375" s="116"/>
      <c r="E1375" s="116"/>
      <c r="F1375" s="116"/>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row>
    <row r="1376" spans="1:63" x14ac:dyDescent="0.2">
      <c r="A1376" s="116"/>
      <c r="B1376" s="116"/>
      <c r="C1376" s="116"/>
      <c r="D1376" s="116"/>
      <c r="E1376" s="116"/>
      <c r="F1376" s="116"/>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row>
    <row r="1377" spans="1:63" x14ac:dyDescent="0.2">
      <c r="A1377" s="116"/>
      <c r="B1377" s="116"/>
      <c r="C1377" s="116"/>
      <c r="D1377" s="116"/>
      <c r="E1377" s="116"/>
      <c r="F1377" s="116"/>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row>
    <row r="1378" spans="1:63" x14ac:dyDescent="0.2">
      <c r="A1378" s="116"/>
      <c r="B1378" s="116"/>
      <c r="C1378" s="116"/>
      <c r="D1378" s="116"/>
      <c r="E1378" s="116"/>
      <c r="F1378" s="116"/>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row>
    <row r="1379" spans="1:63" x14ac:dyDescent="0.2">
      <c r="A1379" s="116"/>
      <c r="B1379" s="116"/>
      <c r="C1379" s="116"/>
      <c r="D1379" s="116"/>
      <c r="E1379" s="116"/>
      <c r="F1379" s="116"/>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row>
    <row r="1380" spans="1:63" x14ac:dyDescent="0.2">
      <c r="A1380" s="116"/>
      <c r="B1380" s="116"/>
      <c r="C1380" s="116"/>
      <c r="D1380" s="116"/>
      <c r="E1380" s="116"/>
      <c r="F1380" s="116"/>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row>
    <row r="1381" spans="1:63" x14ac:dyDescent="0.2">
      <c r="A1381" s="116"/>
      <c r="B1381" s="116"/>
      <c r="C1381" s="116"/>
      <c r="D1381" s="116"/>
      <c r="E1381" s="116"/>
      <c r="F1381" s="116"/>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row>
    <row r="1382" spans="1:63" x14ac:dyDescent="0.2">
      <c r="A1382" s="116"/>
      <c r="B1382" s="116"/>
      <c r="C1382" s="116"/>
      <c r="D1382" s="116"/>
      <c r="E1382" s="116"/>
      <c r="F1382" s="116"/>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row>
    <row r="1383" spans="1:63" x14ac:dyDescent="0.2">
      <c r="A1383" s="116"/>
      <c r="B1383" s="116"/>
      <c r="C1383" s="116"/>
      <c r="D1383" s="116"/>
      <c r="E1383" s="116"/>
      <c r="F1383" s="116"/>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row>
    <row r="1384" spans="1:63" x14ac:dyDescent="0.2">
      <c r="A1384" s="116"/>
      <c r="B1384" s="116"/>
      <c r="C1384" s="116"/>
      <c r="D1384" s="116"/>
      <c r="E1384" s="116"/>
      <c r="F1384" s="116"/>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row>
    <row r="1385" spans="1:63" x14ac:dyDescent="0.2">
      <c r="A1385" s="116"/>
      <c r="B1385" s="116"/>
      <c r="C1385" s="116"/>
      <c r="D1385" s="116"/>
      <c r="E1385" s="116"/>
      <c r="F1385" s="116"/>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row>
    <row r="1386" spans="1:63" x14ac:dyDescent="0.2">
      <c r="A1386" s="116"/>
      <c r="B1386" s="116"/>
      <c r="C1386" s="116"/>
      <c r="D1386" s="116"/>
      <c r="E1386" s="116"/>
      <c r="F1386" s="116"/>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row>
    <row r="1387" spans="1:63" x14ac:dyDescent="0.2">
      <c r="A1387" s="116"/>
      <c r="B1387" s="116"/>
      <c r="C1387" s="116"/>
      <c r="D1387" s="116"/>
      <c r="E1387" s="116"/>
      <c r="F1387" s="116"/>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row>
    <row r="1388" spans="1:63" x14ac:dyDescent="0.2">
      <c r="A1388" s="116"/>
      <c r="B1388" s="116"/>
      <c r="C1388" s="116"/>
      <c r="D1388" s="116"/>
      <c r="E1388" s="116"/>
      <c r="F1388" s="116"/>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row>
    <row r="1389" spans="1:63" x14ac:dyDescent="0.2">
      <c r="A1389" s="116"/>
      <c r="B1389" s="116"/>
      <c r="C1389" s="116"/>
      <c r="D1389" s="116"/>
      <c r="E1389" s="116"/>
      <c r="F1389" s="116"/>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row>
    <row r="1390" spans="1:63" x14ac:dyDescent="0.2">
      <c r="A1390" s="116"/>
      <c r="B1390" s="116"/>
      <c r="C1390" s="116"/>
      <c r="D1390" s="116"/>
      <c r="E1390" s="116"/>
      <c r="F1390" s="116"/>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row>
    <row r="1391" spans="1:63" x14ac:dyDescent="0.2">
      <c r="A1391" s="116"/>
      <c r="B1391" s="116"/>
      <c r="C1391" s="116"/>
      <c r="D1391" s="116"/>
      <c r="E1391" s="116"/>
      <c r="F1391" s="116"/>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row>
    <row r="1392" spans="1:63" x14ac:dyDescent="0.2">
      <c r="A1392" s="116"/>
      <c r="B1392" s="116"/>
      <c r="C1392" s="116"/>
      <c r="D1392" s="116"/>
      <c r="E1392" s="116"/>
      <c r="F1392" s="116"/>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row>
    <row r="1393" spans="1:63" x14ac:dyDescent="0.2">
      <c r="A1393" s="116"/>
      <c r="B1393" s="116"/>
      <c r="C1393" s="116"/>
      <c r="D1393" s="116"/>
      <c r="E1393" s="116"/>
      <c r="F1393" s="116"/>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row>
    <row r="1394" spans="1:63" x14ac:dyDescent="0.2">
      <c r="A1394" s="116"/>
      <c r="B1394" s="116"/>
      <c r="C1394" s="116"/>
      <c r="D1394" s="116"/>
      <c r="E1394" s="116"/>
      <c r="F1394" s="116"/>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row>
    <row r="1395" spans="1:63" x14ac:dyDescent="0.2">
      <c r="A1395" s="116"/>
      <c r="B1395" s="116"/>
      <c r="C1395" s="116"/>
      <c r="D1395" s="116"/>
      <c r="E1395" s="116"/>
      <c r="F1395" s="116"/>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row>
    <row r="1396" spans="1:63" x14ac:dyDescent="0.2">
      <c r="A1396" s="116"/>
      <c r="B1396" s="116"/>
      <c r="C1396" s="116"/>
      <c r="D1396" s="116"/>
      <c r="E1396" s="116"/>
      <c r="F1396" s="116"/>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row>
    <row r="1397" spans="1:63" x14ac:dyDescent="0.2">
      <c r="A1397" s="116"/>
      <c r="B1397" s="116"/>
      <c r="C1397" s="116"/>
      <c r="D1397" s="116"/>
      <c r="E1397" s="116"/>
      <c r="F1397" s="116"/>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row>
    <row r="1398" spans="1:63" x14ac:dyDescent="0.2">
      <c r="A1398" s="116"/>
      <c r="B1398" s="116"/>
      <c r="C1398" s="116"/>
      <c r="D1398" s="116"/>
      <c r="E1398" s="116"/>
      <c r="F1398" s="116"/>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row>
    <row r="1399" spans="1:63" x14ac:dyDescent="0.2">
      <c r="A1399" s="116"/>
      <c r="B1399" s="116"/>
      <c r="C1399" s="116"/>
      <c r="D1399" s="116"/>
      <c r="E1399" s="116"/>
      <c r="F1399" s="116"/>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row>
    <row r="1400" spans="1:63" x14ac:dyDescent="0.2">
      <c r="A1400" s="116"/>
      <c r="B1400" s="116"/>
      <c r="C1400" s="116"/>
      <c r="D1400" s="116"/>
      <c r="E1400" s="116"/>
      <c r="F1400" s="116"/>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row>
    <row r="1401" spans="1:63" x14ac:dyDescent="0.2">
      <c r="A1401" s="116"/>
      <c r="B1401" s="116"/>
      <c r="C1401" s="116"/>
      <c r="D1401" s="116"/>
      <c r="E1401" s="116"/>
      <c r="F1401" s="116"/>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row>
    <row r="1402" spans="1:63" x14ac:dyDescent="0.2">
      <c r="A1402" s="116"/>
      <c r="B1402" s="116"/>
      <c r="C1402" s="116"/>
      <c r="D1402" s="116"/>
      <c r="E1402" s="116"/>
      <c r="F1402" s="116"/>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row>
    <row r="1403" spans="1:63" x14ac:dyDescent="0.2">
      <c r="A1403" s="116"/>
      <c r="B1403" s="116"/>
      <c r="C1403" s="116"/>
      <c r="D1403" s="116"/>
      <c r="E1403" s="116"/>
      <c r="F1403" s="116"/>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row>
    <row r="1404" spans="1:63" x14ac:dyDescent="0.2">
      <c r="A1404" s="116"/>
      <c r="B1404" s="116"/>
      <c r="C1404" s="116"/>
      <c r="D1404" s="116"/>
      <c r="E1404" s="116"/>
      <c r="F1404" s="116"/>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row>
    <row r="1405" spans="1:63" x14ac:dyDescent="0.2">
      <c r="A1405" s="116"/>
      <c r="B1405" s="116"/>
      <c r="C1405" s="116"/>
      <c r="D1405" s="116"/>
      <c r="E1405" s="116"/>
      <c r="F1405" s="116"/>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row>
    <row r="1406" spans="1:63" x14ac:dyDescent="0.2">
      <c r="A1406" s="116"/>
      <c r="B1406" s="116"/>
      <c r="C1406" s="116"/>
      <c r="D1406" s="116"/>
      <c r="E1406" s="116"/>
      <c r="F1406" s="116"/>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row>
    <row r="1407" spans="1:63" x14ac:dyDescent="0.2">
      <c r="A1407" s="116"/>
      <c r="B1407" s="116"/>
      <c r="C1407" s="116"/>
      <c r="D1407" s="116"/>
      <c r="E1407" s="116"/>
      <c r="F1407" s="116"/>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row>
    <row r="1408" spans="1:63" x14ac:dyDescent="0.2">
      <c r="A1408" s="116"/>
      <c r="B1408" s="116"/>
      <c r="C1408" s="116"/>
      <c r="D1408" s="116"/>
      <c r="E1408" s="116"/>
      <c r="F1408" s="116"/>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row>
    <row r="1409" spans="1:63" x14ac:dyDescent="0.2">
      <c r="A1409" s="116"/>
      <c r="B1409" s="116"/>
      <c r="C1409" s="116"/>
      <c r="D1409" s="116"/>
      <c r="E1409" s="116"/>
      <c r="F1409" s="116"/>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row>
    <row r="1410" spans="1:63" x14ac:dyDescent="0.2">
      <c r="A1410" s="116"/>
      <c r="B1410" s="116"/>
      <c r="C1410" s="116"/>
      <c r="D1410" s="116"/>
      <c r="E1410" s="116"/>
      <c r="F1410" s="116"/>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row>
    <row r="1411" spans="1:63" x14ac:dyDescent="0.2">
      <c r="A1411" s="116"/>
      <c r="B1411" s="116"/>
      <c r="C1411" s="116"/>
      <c r="D1411" s="116"/>
      <c r="E1411" s="116"/>
      <c r="F1411" s="116"/>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row>
    <row r="1412" spans="1:63" x14ac:dyDescent="0.2">
      <c r="A1412" s="116"/>
      <c r="B1412" s="116"/>
      <c r="C1412" s="116"/>
      <c r="D1412" s="116"/>
      <c r="E1412" s="116"/>
      <c r="F1412" s="116"/>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row>
    <row r="1413" spans="1:63" x14ac:dyDescent="0.2">
      <c r="A1413" s="116"/>
      <c r="B1413" s="116"/>
      <c r="C1413" s="116"/>
      <c r="D1413" s="116"/>
      <c r="E1413" s="116"/>
      <c r="F1413" s="116"/>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row>
    <row r="1414" spans="1:63" x14ac:dyDescent="0.2">
      <c r="A1414" s="116"/>
      <c r="B1414" s="116"/>
      <c r="C1414" s="116"/>
      <c r="D1414" s="116"/>
      <c r="E1414" s="116"/>
      <c r="F1414" s="116"/>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row>
    <row r="1415" spans="1:63" x14ac:dyDescent="0.2">
      <c r="A1415" s="116"/>
      <c r="B1415" s="116"/>
      <c r="C1415" s="116"/>
      <c r="D1415" s="116"/>
      <c r="E1415" s="116"/>
      <c r="F1415" s="116"/>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row>
    <row r="1416" spans="1:63" x14ac:dyDescent="0.2">
      <c r="A1416" s="116"/>
      <c r="B1416" s="116"/>
      <c r="C1416" s="116"/>
      <c r="D1416" s="116"/>
      <c r="E1416" s="116"/>
      <c r="F1416" s="116"/>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row>
    <row r="1417" spans="1:63" x14ac:dyDescent="0.2">
      <c r="A1417" s="116"/>
      <c r="B1417" s="116"/>
      <c r="C1417" s="116"/>
      <c r="D1417" s="116"/>
      <c r="E1417" s="116"/>
      <c r="F1417" s="116"/>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row>
    <row r="1418" spans="1:63" x14ac:dyDescent="0.2">
      <c r="A1418" s="116"/>
      <c r="B1418" s="116"/>
      <c r="C1418" s="116"/>
      <c r="D1418" s="116"/>
      <c r="E1418" s="116"/>
      <c r="F1418" s="116"/>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row>
    <row r="1419" spans="1:63" x14ac:dyDescent="0.2">
      <c r="A1419" s="116"/>
      <c r="B1419" s="116"/>
      <c r="C1419" s="116"/>
      <c r="D1419" s="116"/>
      <c r="E1419" s="116"/>
      <c r="F1419" s="116"/>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row>
    <row r="1420" spans="1:63" x14ac:dyDescent="0.2">
      <c r="A1420" s="116"/>
      <c r="B1420" s="116"/>
      <c r="C1420" s="116"/>
      <c r="D1420" s="116"/>
      <c r="E1420" s="116"/>
      <c r="F1420" s="116"/>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row>
    <row r="1421" spans="1:63" x14ac:dyDescent="0.2">
      <c r="A1421" s="116"/>
      <c r="B1421" s="116"/>
      <c r="C1421" s="116"/>
      <c r="D1421" s="116"/>
      <c r="E1421" s="116"/>
      <c r="F1421" s="116"/>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row>
    <row r="1422" spans="1:63" x14ac:dyDescent="0.2">
      <c r="A1422" s="116"/>
      <c r="B1422" s="116"/>
      <c r="C1422" s="116"/>
      <c r="D1422" s="116"/>
      <c r="E1422" s="116"/>
      <c r="F1422" s="116"/>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row>
    <row r="1423" spans="1:63" x14ac:dyDescent="0.2">
      <c r="A1423" s="116"/>
      <c r="B1423" s="116"/>
      <c r="C1423" s="116"/>
      <c r="D1423" s="116"/>
      <c r="E1423" s="116"/>
      <c r="F1423" s="116"/>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row>
    <row r="1424" spans="1:63" x14ac:dyDescent="0.2">
      <c r="A1424" s="116"/>
      <c r="B1424" s="116"/>
      <c r="C1424" s="116"/>
      <c r="D1424" s="116"/>
      <c r="E1424" s="116"/>
      <c r="F1424" s="116"/>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row>
    <row r="1425" spans="1:63" x14ac:dyDescent="0.2">
      <c r="A1425" s="116"/>
      <c r="B1425" s="116"/>
      <c r="C1425" s="116"/>
      <c r="D1425" s="116"/>
      <c r="E1425" s="116"/>
      <c r="F1425" s="116"/>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row>
    <row r="1426" spans="1:63" x14ac:dyDescent="0.2">
      <c r="A1426" s="116"/>
      <c r="B1426" s="116"/>
      <c r="C1426" s="116"/>
      <c r="D1426" s="116"/>
      <c r="E1426" s="116"/>
      <c r="F1426" s="116"/>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row>
    <row r="1427" spans="1:63" x14ac:dyDescent="0.2">
      <c r="A1427" s="116"/>
      <c r="B1427" s="116"/>
      <c r="C1427" s="116"/>
      <c r="D1427" s="116"/>
      <c r="E1427" s="116"/>
      <c r="F1427" s="116"/>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row>
    <row r="1428" spans="1:63" x14ac:dyDescent="0.2">
      <c r="A1428" s="116"/>
      <c r="B1428" s="116"/>
      <c r="C1428" s="116"/>
      <c r="D1428" s="116"/>
      <c r="E1428" s="116"/>
      <c r="F1428" s="116"/>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row>
    <row r="1429" spans="1:63" x14ac:dyDescent="0.2">
      <c r="A1429" s="116"/>
      <c r="B1429" s="116"/>
      <c r="C1429" s="116"/>
      <c r="D1429" s="116"/>
      <c r="E1429" s="116"/>
      <c r="F1429" s="116"/>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row>
    <row r="1430" spans="1:63" x14ac:dyDescent="0.2">
      <c r="A1430" s="116"/>
      <c r="B1430" s="116"/>
      <c r="C1430" s="116"/>
      <c r="D1430" s="116"/>
      <c r="E1430" s="116"/>
      <c r="F1430" s="116"/>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row>
    <row r="1431" spans="1:63" x14ac:dyDescent="0.2">
      <c r="A1431" s="116"/>
      <c r="B1431" s="116"/>
      <c r="C1431" s="116"/>
      <c r="D1431" s="116"/>
      <c r="E1431" s="116"/>
      <c r="F1431" s="116"/>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row>
    <row r="1432" spans="1:63" x14ac:dyDescent="0.2">
      <c r="A1432" s="116"/>
      <c r="B1432" s="116"/>
      <c r="C1432" s="116"/>
      <c r="D1432" s="116"/>
      <c r="E1432" s="116"/>
      <c r="F1432" s="116"/>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row>
    <row r="1433" spans="1:63" x14ac:dyDescent="0.2">
      <c r="A1433" s="116"/>
      <c r="B1433" s="116"/>
      <c r="C1433" s="116"/>
      <c r="D1433" s="116"/>
      <c r="E1433" s="116"/>
      <c r="F1433" s="116"/>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row>
    <row r="1434" spans="1:63" x14ac:dyDescent="0.2">
      <c r="A1434" s="116"/>
      <c r="B1434" s="116"/>
      <c r="C1434" s="116"/>
      <c r="D1434" s="116"/>
      <c r="E1434" s="116"/>
      <c r="F1434" s="116"/>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row>
    <row r="1435" spans="1:63" x14ac:dyDescent="0.2">
      <c r="A1435" s="116"/>
      <c r="B1435" s="116"/>
      <c r="C1435" s="116"/>
      <c r="D1435" s="116"/>
      <c r="E1435" s="116"/>
      <c r="F1435" s="116"/>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row>
    <row r="1436" spans="1:63" x14ac:dyDescent="0.2">
      <c r="A1436" s="116"/>
      <c r="B1436" s="116"/>
      <c r="C1436" s="116"/>
      <c r="D1436" s="116"/>
      <c r="E1436" s="116"/>
      <c r="F1436" s="116"/>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row>
    <row r="1437" spans="1:63" x14ac:dyDescent="0.2">
      <c r="A1437" s="116"/>
      <c r="B1437" s="116"/>
      <c r="C1437" s="116"/>
      <c r="D1437" s="116"/>
      <c r="E1437" s="116"/>
      <c r="F1437" s="116"/>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row>
    <row r="1438" spans="1:63" x14ac:dyDescent="0.2">
      <c r="A1438" s="116"/>
      <c r="B1438" s="116"/>
      <c r="C1438" s="116"/>
      <c r="D1438" s="116"/>
      <c r="E1438" s="116"/>
      <c r="F1438" s="116"/>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row>
    <row r="1439" spans="1:63" x14ac:dyDescent="0.2">
      <c r="A1439" s="116"/>
      <c r="B1439" s="116"/>
      <c r="C1439" s="116"/>
      <c r="D1439" s="116"/>
      <c r="E1439" s="116"/>
      <c r="F1439" s="116"/>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row>
    <row r="1440" spans="1:63" x14ac:dyDescent="0.2">
      <c r="A1440" s="116"/>
      <c r="B1440" s="116"/>
      <c r="C1440" s="116"/>
      <c r="D1440" s="116"/>
      <c r="E1440" s="116"/>
      <c r="F1440" s="116"/>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row>
    <row r="1441" spans="1:63" x14ac:dyDescent="0.2">
      <c r="A1441" s="116"/>
      <c r="B1441" s="116"/>
      <c r="C1441" s="116"/>
      <c r="D1441" s="116"/>
      <c r="E1441" s="116"/>
      <c r="F1441" s="116"/>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row>
    <row r="1442" spans="1:63" x14ac:dyDescent="0.2">
      <c r="A1442" s="116"/>
      <c r="B1442" s="116"/>
      <c r="C1442" s="116"/>
      <c r="D1442" s="116"/>
      <c r="E1442" s="116"/>
      <c r="F1442" s="116"/>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row>
    <row r="1443" spans="1:63" x14ac:dyDescent="0.2">
      <c r="A1443" s="116"/>
      <c r="B1443" s="116"/>
      <c r="C1443" s="116"/>
      <c r="D1443" s="116"/>
      <c r="E1443" s="116"/>
      <c r="F1443" s="116"/>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row>
    <row r="1444" spans="1:63" x14ac:dyDescent="0.2">
      <c r="A1444" s="116"/>
      <c r="B1444" s="116"/>
      <c r="C1444" s="116"/>
      <c r="D1444" s="116"/>
      <c r="E1444" s="116"/>
      <c r="F1444" s="116"/>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row>
    <row r="1445" spans="1:63" x14ac:dyDescent="0.2">
      <c r="A1445" s="116"/>
      <c r="B1445" s="116"/>
      <c r="C1445" s="116"/>
      <c r="D1445" s="116"/>
      <c r="E1445" s="116"/>
      <c r="F1445" s="116"/>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row>
    <row r="1446" spans="1:63" x14ac:dyDescent="0.2">
      <c r="A1446" s="116"/>
      <c r="B1446" s="116"/>
      <c r="C1446" s="116"/>
      <c r="D1446" s="116"/>
      <c r="E1446" s="116"/>
      <c r="F1446" s="116"/>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row>
    <row r="1447" spans="1:63" x14ac:dyDescent="0.2">
      <c r="A1447" s="116"/>
      <c r="B1447" s="116"/>
      <c r="C1447" s="116"/>
      <c r="D1447" s="116"/>
      <c r="E1447" s="116"/>
      <c r="F1447" s="116"/>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row>
    <row r="1448" spans="1:63" x14ac:dyDescent="0.2">
      <c r="A1448" s="116"/>
      <c r="B1448" s="116"/>
      <c r="C1448" s="116"/>
      <c r="D1448" s="116"/>
      <c r="E1448" s="116"/>
      <c r="F1448" s="116"/>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row>
    <row r="1449" spans="1:63" x14ac:dyDescent="0.2">
      <c r="A1449" s="116"/>
      <c r="B1449" s="116"/>
      <c r="C1449" s="116"/>
      <c r="D1449" s="116"/>
      <c r="E1449" s="116"/>
      <c r="F1449" s="116"/>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row>
    <row r="1450" spans="1:63" x14ac:dyDescent="0.2">
      <c r="A1450" s="116"/>
      <c r="B1450" s="116"/>
      <c r="C1450" s="116"/>
      <c r="D1450" s="116"/>
      <c r="E1450" s="116"/>
      <c r="F1450" s="116"/>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row>
    <row r="1451" spans="1:63" x14ac:dyDescent="0.2">
      <c r="A1451" s="116"/>
      <c r="B1451" s="116"/>
      <c r="C1451" s="116"/>
      <c r="D1451" s="116"/>
      <c r="E1451" s="116"/>
      <c r="F1451" s="116"/>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row>
    <row r="1452" spans="1:63" x14ac:dyDescent="0.2">
      <c r="A1452" s="116"/>
      <c r="B1452" s="116"/>
      <c r="C1452" s="116"/>
      <c r="D1452" s="116"/>
      <c r="E1452" s="116"/>
      <c r="F1452" s="116"/>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row>
    <row r="1453" spans="1:63" x14ac:dyDescent="0.2">
      <c r="A1453" s="116"/>
      <c r="B1453" s="116"/>
      <c r="C1453" s="116"/>
      <c r="D1453" s="116"/>
      <c r="E1453" s="116"/>
      <c r="F1453" s="116"/>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row>
    <row r="1454" spans="1:63" x14ac:dyDescent="0.2">
      <c r="A1454" s="116"/>
      <c r="B1454" s="116"/>
      <c r="C1454" s="116"/>
      <c r="D1454" s="116"/>
      <c r="E1454" s="116"/>
      <c r="F1454" s="116"/>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row>
    <row r="1455" spans="1:63" x14ac:dyDescent="0.2">
      <c r="A1455" s="116"/>
      <c r="B1455" s="116"/>
      <c r="C1455" s="116"/>
      <c r="D1455" s="116"/>
      <c r="E1455" s="116"/>
      <c r="F1455" s="116"/>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row>
    <row r="1456" spans="1:63" x14ac:dyDescent="0.2">
      <c r="A1456" s="116"/>
      <c r="B1456" s="116"/>
      <c r="C1456" s="116"/>
      <c r="D1456" s="116"/>
      <c r="E1456" s="116"/>
      <c r="F1456" s="116"/>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row>
    <row r="1457" spans="1:63" x14ac:dyDescent="0.2">
      <c r="A1457" s="116"/>
      <c r="B1457" s="116"/>
      <c r="C1457" s="116"/>
      <c r="D1457" s="116"/>
      <c r="E1457" s="116"/>
      <c r="F1457" s="116"/>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row>
    <row r="1458" spans="1:63" x14ac:dyDescent="0.2">
      <c r="A1458" s="116"/>
      <c r="B1458" s="116"/>
      <c r="C1458" s="116"/>
      <c r="D1458" s="116"/>
      <c r="E1458" s="116"/>
      <c r="F1458" s="116"/>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row>
    <row r="1459" spans="1:63" x14ac:dyDescent="0.2">
      <c r="A1459" s="116"/>
      <c r="B1459" s="116"/>
      <c r="C1459" s="116"/>
      <c r="D1459" s="116"/>
      <c r="E1459" s="116"/>
      <c r="F1459" s="116"/>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row>
    <row r="1460" spans="1:63" x14ac:dyDescent="0.2">
      <c r="A1460" s="116"/>
      <c r="B1460" s="116"/>
      <c r="C1460" s="116"/>
      <c r="D1460" s="116"/>
      <c r="E1460" s="116"/>
      <c r="F1460" s="116"/>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row>
    <row r="1461" spans="1:63" x14ac:dyDescent="0.2">
      <c r="A1461" s="116"/>
      <c r="B1461" s="116"/>
      <c r="C1461" s="116"/>
      <c r="D1461" s="116"/>
      <c r="E1461" s="116"/>
      <c r="F1461" s="116"/>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row>
    <row r="1462" spans="1:63" x14ac:dyDescent="0.2">
      <c r="A1462" s="116"/>
      <c r="B1462" s="116"/>
      <c r="C1462" s="116"/>
      <c r="D1462" s="116"/>
      <c r="E1462" s="116"/>
      <c r="F1462" s="116"/>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row>
    <row r="1463" spans="1:63" x14ac:dyDescent="0.2">
      <c r="A1463" s="116"/>
      <c r="B1463" s="116"/>
      <c r="C1463" s="116"/>
      <c r="D1463" s="116"/>
      <c r="E1463" s="116"/>
      <c r="F1463" s="116"/>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row>
    <row r="1464" spans="1:63" x14ac:dyDescent="0.2">
      <c r="A1464" s="116"/>
      <c r="B1464" s="116"/>
      <c r="C1464" s="116"/>
      <c r="D1464" s="116"/>
      <c r="E1464" s="116"/>
      <c r="F1464" s="116"/>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row>
    <row r="1465" spans="1:63" x14ac:dyDescent="0.2">
      <c r="A1465" s="116"/>
      <c r="B1465" s="116"/>
      <c r="C1465" s="116"/>
      <c r="D1465" s="116"/>
      <c r="E1465" s="116"/>
      <c r="F1465" s="116"/>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row>
    <row r="1466" spans="1:63" x14ac:dyDescent="0.2">
      <c r="A1466" s="116"/>
      <c r="B1466" s="116"/>
      <c r="C1466" s="116"/>
      <c r="D1466" s="116"/>
      <c r="E1466" s="116"/>
      <c r="F1466" s="116"/>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row>
    <row r="1467" spans="1:63" x14ac:dyDescent="0.2">
      <c r="A1467" s="116"/>
      <c r="B1467" s="116"/>
      <c r="C1467" s="116"/>
      <c r="D1467" s="116"/>
      <c r="E1467" s="116"/>
      <c r="F1467" s="116"/>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row>
    <row r="1468" spans="1:63" x14ac:dyDescent="0.2">
      <c r="A1468" s="116"/>
      <c r="B1468" s="116"/>
      <c r="C1468" s="116"/>
      <c r="D1468" s="116"/>
      <c r="E1468" s="116"/>
      <c r="F1468" s="116"/>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row>
    <row r="1469" spans="1:63" x14ac:dyDescent="0.2">
      <c r="A1469" s="116"/>
      <c r="B1469" s="116"/>
      <c r="C1469" s="116"/>
      <c r="D1469" s="116"/>
      <c r="E1469" s="116"/>
      <c r="F1469" s="116"/>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row>
    <row r="1470" spans="1:63" x14ac:dyDescent="0.2">
      <c r="A1470" s="116"/>
      <c r="B1470" s="116"/>
      <c r="C1470" s="116"/>
      <c r="D1470" s="116"/>
      <c r="E1470" s="116"/>
      <c r="F1470" s="116"/>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row>
    <row r="1471" spans="1:63" x14ac:dyDescent="0.2">
      <c r="A1471" s="116"/>
      <c r="B1471" s="116"/>
      <c r="C1471" s="116"/>
      <c r="D1471" s="116"/>
      <c r="E1471" s="116"/>
      <c r="F1471" s="116"/>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row>
    <row r="1472" spans="1:63" x14ac:dyDescent="0.2">
      <c r="A1472" s="116"/>
      <c r="B1472" s="116"/>
      <c r="C1472" s="116"/>
      <c r="D1472" s="116"/>
      <c r="E1472" s="116"/>
      <c r="F1472" s="116"/>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row>
    <row r="1473" spans="1:63" x14ac:dyDescent="0.2">
      <c r="A1473" s="116"/>
      <c r="B1473" s="116"/>
      <c r="C1473" s="116"/>
      <c r="D1473" s="116"/>
      <c r="E1473" s="116"/>
      <c r="F1473" s="116"/>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row>
    <row r="1474" spans="1:63" x14ac:dyDescent="0.2">
      <c r="A1474" s="116"/>
      <c r="B1474" s="116"/>
      <c r="C1474" s="116"/>
      <c r="D1474" s="116"/>
      <c r="E1474" s="116"/>
      <c r="F1474" s="116"/>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row>
    <row r="1475" spans="1:63" x14ac:dyDescent="0.2">
      <c r="A1475" s="116"/>
      <c r="B1475" s="116"/>
      <c r="C1475" s="116"/>
      <c r="D1475" s="116"/>
      <c r="E1475" s="116"/>
      <c r="F1475" s="116"/>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row>
    <row r="1476" spans="1:63" x14ac:dyDescent="0.2">
      <c r="A1476" s="116"/>
      <c r="B1476" s="116"/>
      <c r="C1476" s="116"/>
      <c r="D1476" s="116"/>
      <c r="E1476" s="116"/>
      <c r="F1476" s="116"/>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row>
    <row r="1477" spans="1:63" x14ac:dyDescent="0.2">
      <c r="A1477" s="116"/>
      <c r="B1477" s="116"/>
      <c r="C1477" s="116"/>
      <c r="D1477" s="116"/>
      <c r="E1477" s="116"/>
      <c r="F1477" s="116"/>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row>
    <row r="1478" spans="1:63" x14ac:dyDescent="0.2">
      <c r="A1478" s="116"/>
      <c r="B1478" s="116"/>
      <c r="C1478" s="116"/>
      <c r="D1478" s="116"/>
      <c r="E1478" s="116"/>
      <c r="F1478" s="116"/>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row>
    <row r="1479" spans="1:63" x14ac:dyDescent="0.2">
      <c r="A1479" s="116"/>
      <c r="B1479" s="116"/>
      <c r="C1479" s="116"/>
      <c r="D1479" s="116"/>
      <c r="E1479" s="116"/>
      <c r="F1479" s="116"/>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row>
    <row r="1480" spans="1:63" x14ac:dyDescent="0.2">
      <c r="A1480" s="116"/>
      <c r="B1480" s="116"/>
      <c r="C1480" s="116"/>
      <c r="D1480" s="116"/>
      <c r="E1480" s="116"/>
      <c r="F1480" s="116"/>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row>
    <row r="1481" spans="1:63" x14ac:dyDescent="0.2">
      <c r="A1481" s="116"/>
      <c r="B1481" s="116"/>
      <c r="C1481" s="116"/>
      <c r="D1481" s="116"/>
      <c r="E1481" s="116"/>
      <c r="F1481" s="116"/>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row>
    <row r="1482" spans="1:63" x14ac:dyDescent="0.2">
      <c r="A1482" s="116"/>
      <c r="B1482" s="116"/>
      <c r="C1482" s="116"/>
      <c r="D1482" s="116"/>
      <c r="E1482" s="116"/>
      <c r="F1482" s="116"/>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row>
    <row r="1483" spans="1:63" x14ac:dyDescent="0.2">
      <c r="A1483" s="116"/>
      <c r="B1483" s="116"/>
      <c r="C1483" s="116"/>
      <c r="D1483" s="116"/>
      <c r="E1483" s="116"/>
      <c r="F1483" s="116"/>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row>
    <row r="1484" spans="1:63" x14ac:dyDescent="0.2">
      <c r="A1484" s="116"/>
      <c r="B1484" s="116"/>
      <c r="C1484" s="116"/>
      <c r="D1484" s="116"/>
      <c r="E1484" s="116"/>
      <c r="F1484" s="116"/>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row>
    <row r="1485" spans="1:63" x14ac:dyDescent="0.2">
      <c r="A1485" s="116"/>
      <c r="B1485" s="116"/>
      <c r="C1485" s="116"/>
      <c r="D1485" s="116"/>
      <c r="E1485" s="116"/>
      <c r="F1485" s="116"/>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row>
    <row r="1486" spans="1:63" x14ac:dyDescent="0.2">
      <c r="A1486" s="116"/>
      <c r="B1486" s="116"/>
      <c r="C1486" s="116"/>
      <c r="D1486" s="116"/>
      <c r="E1486" s="116"/>
      <c r="F1486" s="116"/>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row>
    <row r="1487" spans="1:63" x14ac:dyDescent="0.2">
      <c r="A1487" s="116"/>
      <c r="B1487" s="116"/>
      <c r="C1487" s="116"/>
      <c r="D1487" s="116"/>
      <c r="E1487" s="116"/>
      <c r="F1487" s="116"/>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row>
    <row r="1488" spans="1:63" x14ac:dyDescent="0.2">
      <c r="A1488" s="116"/>
      <c r="B1488" s="116"/>
      <c r="C1488" s="116"/>
      <c r="D1488" s="116"/>
      <c r="E1488" s="116"/>
      <c r="F1488" s="116"/>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row>
    <row r="1489" spans="1:63" x14ac:dyDescent="0.2">
      <c r="A1489" s="116"/>
      <c r="B1489" s="116"/>
      <c r="C1489" s="116"/>
      <c r="D1489" s="116"/>
      <c r="E1489" s="116"/>
      <c r="F1489" s="116"/>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row>
    <row r="1490" spans="1:63" x14ac:dyDescent="0.2">
      <c r="A1490" s="116"/>
      <c r="B1490" s="116"/>
      <c r="C1490" s="116"/>
      <c r="D1490" s="116"/>
      <c r="E1490" s="116"/>
      <c r="F1490" s="116"/>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row>
    <row r="1491" spans="1:63" x14ac:dyDescent="0.2">
      <c r="A1491" s="116"/>
      <c r="B1491" s="116"/>
      <c r="C1491" s="116"/>
      <c r="D1491" s="116"/>
      <c r="E1491" s="116"/>
      <c r="F1491" s="116"/>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row>
    <row r="1492" spans="1:63" x14ac:dyDescent="0.2">
      <c r="A1492" s="116"/>
      <c r="B1492" s="116"/>
      <c r="C1492" s="116"/>
      <c r="D1492" s="116"/>
      <c r="E1492" s="116"/>
      <c r="F1492" s="116"/>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row>
    <row r="1493" spans="1:63" x14ac:dyDescent="0.2">
      <c r="A1493" s="116"/>
      <c r="B1493" s="116"/>
      <c r="C1493" s="116"/>
      <c r="D1493" s="116"/>
      <c r="E1493" s="116"/>
      <c r="F1493" s="116"/>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row>
    <row r="1494" spans="1:63" x14ac:dyDescent="0.2">
      <c r="A1494" s="116"/>
      <c r="B1494" s="116"/>
      <c r="C1494" s="116"/>
      <c r="D1494" s="116"/>
      <c r="E1494" s="116"/>
      <c r="F1494" s="116"/>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row>
    <row r="1495" spans="1:63" x14ac:dyDescent="0.2">
      <c r="A1495" s="116"/>
      <c r="B1495" s="116"/>
      <c r="C1495" s="116"/>
      <c r="D1495" s="116"/>
      <c r="E1495" s="116"/>
      <c r="F1495" s="116"/>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row>
    <row r="1496" spans="1:63" x14ac:dyDescent="0.2">
      <c r="A1496" s="116"/>
      <c r="B1496" s="116"/>
      <c r="C1496" s="116"/>
      <c r="D1496" s="116"/>
      <c r="E1496" s="116"/>
      <c r="F1496" s="116"/>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row>
    <row r="1497" spans="1:63" x14ac:dyDescent="0.2">
      <c r="A1497" s="116"/>
      <c r="B1497" s="116"/>
      <c r="C1497" s="116"/>
      <c r="D1497" s="116"/>
      <c r="E1497" s="116"/>
      <c r="F1497" s="116"/>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row>
    <row r="1498" spans="1:63" x14ac:dyDescent="0.2">
      <c r="A1498" s="116"/>
      <c r="B1498" s="116"/>
      <c r="C1498" s="116"/>
      <c r="D1498" s="116"/>
      <c r="E1498" s="116"/>
      <c r="F1498" s="116"/>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row>
    <row r="1499" spans="1:63" x14ac:dyDescent="0.2">
      <c r="A1499" s="116"/>
      <c r="B1499" s="116"/>
      <c r="C1499" s="116"/>
      <c r="D1499" s="116"/>
      <c r="E1499" s="116"/>
      <c r="F1499" s="116"/>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row>
    <row r="1500" spans="1:63" x14ac:dyDescent="0.2">
      <c r="A1500" s="116"/>
      <c r="B1500" s="116"/>
      <c r="C1500" s="116"/>
      <c r="D1500" s="116"/>
      <c r="E1500" s="116"/>
      <c r="F1500" s="116"/>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row>
    <row r="1501" spans="1:63" x14ac:dyDescent="0.2">
      <c r="A1501" s="116"/>
      <c r="B1501" s="116"/>
      <c r="C1501" s="116"/>
      <c r="D1501" s="116"/>
      <c r="E1501" s="116"/>
      <c r="F1501" s="116"/>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row>
    <row r="1502" spans="1:63" x14ac:dyDescent="0.2">
      <c r="A1502" s="116"/>
      <c r="B1502" s="116"/>
      <c r="C1502" s="116"/>
      <c r="D1502" s="116"/>
      <c r="E1502" s="116"/>
      <c r="F1502" s="116"/>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row>
    <row r="1503" spans="1:63" x14ac:dyDescent="0.2">
      <c r="A1503" s="116"/>
      <c r="B1503" s="116"/>
      <c r="C1503" s="116"/>
      <c r="D1503" s="116"/>
      <c r="E1503" s="116"/>
      <c r="F1503" s="116"/>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row>
    <row r="1504" spans="1:63" x14ac:dyDescent="0.2">
      <c r="A1504" s="116"/>
      <c r="B1504" s="116"/>
      <c r="C1504" s="116"/>
      <c r="D1504" s="116"/>
      <c r="E1504" s="116"/>
      <c r="F1504" s="116"/>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row>
    <row r="1505" spans="1:63" x14ac:dyDescent="0.2">
      <c r="A1505" s="116"/>
      <c r="B1505" s="116"/>
      <c r="C1505" s="116"/>
      <c r="D1505" s="116"/>
      <c r="E1505" s="116"/>
      <c r="F1505" s="116"/>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row>
    <row r="1506" spans="1:63" x14ac:dyDescent="0.2">
      <c r="A1506" s="116"/>
      <c r="B1506" s="116"/>
      <c r="C1506" s="116"/>
      <c r="D1506" s="116"/>
      <c r="E1506" s="116"/>
      <c r="F1506" s="116"/>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row>
    <row r="1507" spans="1:63" x14ac:dyDescent="0.2">
      <c r="A1507" s="116"/>
      <c r="B1507" s="116"/>
      <c r="C1507" s="116"/>
      <c r="D1507" s="116"/>
      <c r="E1507" s="116"/>
      <c r="F1507" s="116"/>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row>
    <row r="1508" spans="1:63" x14ac:dyDescent="0.2">
      <c r="A1508" s="116"/>
      <c r="B1508" s="116"/>
      <c r="C1508" s="116"/>
      <c r="D1508" s="116"/>
      <c r="E1508" s="116"/>
      <c r="F1508" s="116"/>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row>
    <row r="1509" spans="1:63" x14ac:dyDescent="0.2">
      <c r="A1509" s="116"/>
      <c r="B1509" s="116"/>
      <c r="C1509" s="116"/>
      <c r="D1509" s="116"/>
      <c r="E1509" s="116"/>
      <c r="F1509" s="116"/>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row>
    <row r="1510" spans="1:63" x14ac:dyDescent="0.2">
      <c r="A1510" s="116"/>
      <c r="B1510" s="116"/>
      <c r="C1510" s="116"/>
      <c r="D1510" s="116"/>
      <c r="E1510" s="116"/>
      <c r="F1510" s="116"/>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row>
    <row r="1511" spans="1:63" x14ac:dyDescent="0.2">
      <c r="A1511" s="116"/>
      <c r="B1511" s="116"/>
      <c r="C1511" s="116"/>
      <c r="D1511" s="116"/>
      <c r="E1511" s="116"/>
      <c r="F1511" s="116"/>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row>
    <row r="1512" spans="1:63" x14ac:dyDescent="0.2">
      <c r="A1512" s="116"/>
      <c r="B1512" s="116"/>
      <c r="C1512" s="116"/>
      <c r="D1512" s="116"/>
      <c r="E1512" s="116"/>
      <c r="F1512" s="116"/>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row>
    <row r="1513" spans="1:63" x14ac:dyDescent="0.2">
      <c r="A1513" s="116"/>
      <c r="B1513" s="116"/>
      <c r="C1513" s="116"/>
      <c r="D1513" s="116"/>
      <c r="E1513" s="116"/>
      <c r="F1513" s="116"/>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row>
    <row r="1514" spans="1:63" x14ac:dyDescent="0.2">
      <c r="A1514" s="116"/>
      <c r="B1514" s="116"/>
      <c r="C1514" s="116"/>
      <c r="D1514" s="116"/>
      <c r="E1514" s="116"/>
      <c r="F1514" s="116"/>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row>
    <row r="1515" spans="1:63" x14ac:dyDescent="0.2">
      <c r="A1515" s="116"/>
      <c r="B1515" s="116"/>
      <c r="C1515" s="116"/>
      <c r="D1515" s="116"/>
      <c r="E1515" s="116"/>
      <c r="F1515" s="116"/>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row>
    <row r="1516" spans="1:63" x14ac:dyDescent="0.2">
      <c r="A1516" s="116"/>
      <c r="B1516" s="116"/>
      <c r="C1516" s="116"/>
      <c r="D1516" s="116"/>
      <c r="E1516" s="116"/>
      <c r="F1516" s="116"/>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row>
    <row r="1517" spans="1:63" x14ac:dyDescent="0.2">
      <c r="A1517" s="116"/>
      <c r="B1517" s="116"/>
      <c r="C1517" s="116"/>
      <c r="D1517" s="116"/>
      <c r="E1517" s="116"/>
      <c r="F1517" s="116"/>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row>
    <row r="1518" spans="1:63" x14ac:dyDescent="0.2">
      <c r="A1518" s="116"/>
      <c r="B1518" s="116"/>
      <c r="C1518" s="116"/>
      <c r="D1518" s="116"/>
      <c r="E1518" s="116"/>
      <c r="F1518" s="116"/>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row>
    <row r="1519" spans="1:63" x14ac:dyDescent="0.2">
      <c r="A1519" s="116"/>
      <c r="B1519" s="116"/>
      <c r="C1519" s="116"/>
      <c r="D1519" s="116"/>
      <c r="E1519" s="116"/>
      <c r="F1519" s="116"/>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row>
    <row r="1520" spans="1:63" x14ac:dyDescent="0.2">
      <c r="A1520" s="116"/>
      <c r="B1520" s="116"/>
      <c r="C1520" s="116"/>
      <c r="D1520" s="116"/>
      <c r="E1520" s="116"/>
      <c r="F1520" s="116"/>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row>
    <row r="1521" spans="1:63" x14ac:dyDescent="0.2">
      <c r="A1521" s="116"/>
      <c r="B1521" s="116"/>
      <c r="C1521" s="116"/>
      <c r="D1521" s="116"/>
      <c r="E1521" s="116"/>
      <c r="F1521" s="116"/>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row>
    <row r="1522" spans="1:63" x14ac:dyDescent="0.2">
      <c r="A1522" s="116"/>
      <c r="B1522" s="116"/>
      <c r="C1522" s="116"/>
      <c r="D1522" s="116"/>
      <c r="E1522" s="116"/>
      <c r="F1522" s="116"/>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row>
    <row r="1523" spans="1:63" x14ac:dyDescent="0.2">
      <c r="A1523" s="116"/>
      <c r="B1523" s="116"/>
      <c r="C1523" s="116"/>
      <c r="D1523" s="116"/>
      <c r="E1523" s="116"/>
      <c r="F1523" s="116"/>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row>
    <row r="1524" spans="1:63" x14ac:dyDescent="0.2">
      <c r="A1524" s="116"/>
      <c r="B1524" s="116"/>
      <c r="C1524" s="116"/>
      <c r="D1524" s="116"/>
      <c r="E1524" s="116"/>
      <c r="F1524" s="116"/>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row>
    <row r="1525" spans="1:63" x14ac:dyDescent="0.2">
      <c r="A1525" s="116"/>
      <c r="B1525" s="116"/>
      <c r="C1525" s="116"/>
      <c r="D1525" s="116"/>
      <c r="E1525" s="116"/>
      <c r="F1525" s="116"/>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row>
    <row r="1526" spans="1:63" x14ac:dyDescent="0.2">
      <c r="A1526" s="116"/>
      <c r="B1526" s="116"/>
      <c r="C1526" s="116"/>
      <c r="D1526" s="116"/>
      <c r="E1526" s="116"/>
      <c r="F1526" s="116"/>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row>
    <row r="1527" spans="1:63" x14ac:dyDescent="0.2">
      <c r="A1527" s="116"/>
      <c r="B1527" s="116"/>
      <c r="C1527" s="116"/>
      <c r="D1527" s="116"/>
      <c r="E1527" s="116"/>
      <c r="F1527" s="116"/>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row>
    <row r="1528" spans="1:63" x14ac:dyDescent="0.2">
      <c r="A1528" s="116"/>
      <c r="B1528" s="116"/>
      <c r="C1528" s="116"/>
      <c r="D1528" s="116"/>
      <c r="E1528" s="116"/>
      <c r="F1528" s="116"/>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row>
    <row r="1529" spans="1:63" x14ac:dyDescent="0.2">
      <c r="A1529" s="116"/>
      <c r="B1529" s="116"/>
      <c r="C1529" s="116"/>
      <c r="D1529" s="116"/>
      <c r="E1529" s="116"/>
      <c r="F1529" s="116"/>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row>
    <row r="1530" spans="1:63" x14ac:dyDescent="0.2">
      <c r="A1530" s="116"/>
      <c r="B1530" s="116"/>
      <c r="C1530" s="116"/>
      <c r="D1530" s="116"/>
      <c r="E1530" s="116"/>
      <c r="F1530" s="116"/>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row>
    <row r="1531" spans="1:63" x14ac:dyDescent="0.2">
      <c r="A1531" s="116"/>
      <c r="B1531" s="116"/>
      <c r="C1531" s="116"/>
      <c r="D1531" s="116"/>
      <c r="E1531" s="116"/>
      <c r="F1531" s="116"/>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row>
    <row r="1532" spans="1:63" x14ac:dyDescent="0.2">
      <c r="A1532" s="116"/>
      <c r="B1532" s="116"/>
      <c r="C1532" s="116"/>
      <c r="D1532" s="116"/>
      <c r="E1532" s="116"/>
      <c r="F1532" s="116"/>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row>
    <row r="1533" spans="1:63" x14ac:dyDescent="0.2">
      <c r="A1533" s="116"/>
      <c r="B1533" s="116"/>
      <c r="C1533" s="116"/>
      <c r="D1533" s="116"/>
      <c r="E1533" s="116"/>
      <c r="F1533" s="116"/>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row>
    <row r="1534" spans="1:63" x14ac:dyDescent="0.2">
      <c r="A1534" s="116"/>
      <c r="B1534" s="116"/>
      <c r="C1534" s="116"/>
      <c r="D1534" s="116"/>
      <c r="E1534" s="116"/>
      <c r="F1534" s="116"/>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row>
    <row r="1535" spans="1:63" x14ac:dyDescent="0.2">
      <c r="A1535" s="116"/>
      <c r="B1535" s="116"/>
      <c r="C1535" s="116"/>
      <c r="D1535" s="116"/>
      <c r="E1535" s="116"/>
      <c r="F1535" s="116"/>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row>
    <row r="1536" spans="1:63" x14ac:dyDescent="0.2">
      <c r="A1536" s="116"/>
      <c r="B1536" s="116"/>
      <c r="C1536" s="116"/>
      <c r="D1536" s="116"/>
      <c r="E1536" s="116"/>
      <c r="F1536" s="116"/>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row>
    <row r="1537" spans="1:63" x14ac:dyDescent="0.2">
      <c r="A1537" s="116"/>
      <c r="B1537" s="116"/>
      <c r="C1537" s="116"/>
      <c r="D1537" s="116"/>
      <c r="E1537" s="116"/>
      <c r="F1537" s="116"/>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row>
    <row r="1538" spans="1:63" x14ac:dyDescent="0.2">
      <c r="A1538" s="116"/>
      <c r="B1538" s="116"/>
      <c r="C1538" s="116"/>
      <c r="D1538" s="116"/>
      <c r="E1538" s="116"/>
      <c r="F1538" s="116"/>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row>
    <row r="1539" spans="1:63" x14ac:dyDescent="0.2">
      <c r="A1539" s="116"/>
      <c r="B1539" s="116"/>
      <c r="C1539" s="116"/>
      <c r="D1539" s="116"/>
      <c r="E1539" s="116"/>
      <c r="F1539" s="116"/>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row>
    <row r="1540" spans="1:63" x14ac:dyDescent="0.2">
      <c r="A1540" s="116"/>
      <c r="B1540" s="116"/>
      <c r="C1540" s="116"/>
      <c r="D1540" s="116"/>
      <c r="E1540" s="116"/>
      <c r="F1540" s="116"/>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row>
    <row r="1541" spans="1:63" x14ac:dyDescent="0.2">
      <c r="A1541" s="116"/>
      <c r="B1541" s="116"/>
      <c r="C1541" s="116"/>
      <c r="D1541" s="116"/>
      <c r="E1541" s="116"/>
      <c r="F1541" s="116"/>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row>
    <row r="1542" spans="1:63" x14ac:dyDescent="0.2">
      <c r="A1542" s="116"/>
      <c r="B1542" s="116"/>
      <c r="C1542" s="116"/>
      <c r="D1542" s="116"/>
      <c r="E1542" s="116"/>
      <c r="F1542" s="116"/>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row>
    <row r="1543" spans="1:63" x14ac:dyDescent="0.2">
      <c r="A1543" s="116"/>
      <c r="B1543" s="116"/>
      <c r="C1543" s="116"/>
      <c r="D1543" s="116"/>
      <c r="E1543" s="116"/>
      <c r="F1543" s="116"/>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row>
    <row r="1544" spans="1:63" x14ac:dyDescent="0.2">
      <c r="A1544" s="116"/>
      <c r="B1544" s="116"/>
      <c r="C1544" s="116"/>
      <c r="D1544" s="116"/>
      <c r="E1544" s="116"/>
      <c r="F1544" s="116"/>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row>
    <row r="1545" spans="1:63" x14ac:dyDescent="0.2">
      <c r="A1545" s="116"/>
      <c r="B1545" s="116"/>
      <c r="C1545" s="116"/>
      <c r="D1545" s="116"/>
      <c r="E1545" s="116"/>
      <c r="F1545" s="116"/>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row>
    <row r="1546" spans="1:63" x14ac:dyDescent="0.2">
      <c r="A1546" s="116"/>
      <c r="B1546" s="116"/>
      <c r="C1546" s="116"/>
      <c r="D1546" s="116"/>
      <c r="E1546" s="116"/>
      <c r="F1546" s="116"/>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row>
    <row r="1547" spans="1:63" x14ac:dyDescent="0.2">
      <c r="A1547" s="116"/>
      <c r="B1547" s="116"/>
      <c r="C1547" s="116"/>
      <c r="D1547" s="116"/>
      <c r="E1547" s="116"/>
      <c r="F1547" s="116"/>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row>
    <row r="1548" spans="1:63" x14ac:dyDescent="0.2">
      <c r="A1548" s="116"/>
      <c r="B1548" s="116"/>
      <c r="C1548" s="116"/>
      <c r="D1548" s="116"/>
      <c r="E1548" s="116"/>
      <c r="F1548" s="116"/>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row>
    <row r="1549" spans="1:63" x14ac:dyDescent="0.2">
      <c r="A1549" s="116"/>
      <c r="B1549" s="116"/>
      <c r="C1549" s="116"/>
      <c r="D1549" s="116"/>
      <c r="E1549" s="116"/>
      <c r="F1549" s="116"/>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row>
    <row r="1550" spans="1:63" x14ac:dyDescent="0.2">
      <c r="A1550" s="116"/>
      <c r="B1550" s="116"/>
      <c r="C1550" s="116"/>
      <c r="D1550" s="116"/>
      <c r="E1550" s="116"/>
      <c r="F1550" s="116"/>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row>
    <row r="1551" spans="1:63" x14ac:dyDescent="0.2">
      <c r="A1551" s="116"/>
      <c r="B1551" s="116"/>
      <c r="C1551" s="116"/>
      <c r="D1551" s="116"/>
      <c r="E1551" s="116"/>
      <c r="F1551" s="116"/>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row>
    <row r="1552" spans="1:63" x14ac:dyDescent="0.2">
      <c r="A1552" s="116"/>
      <c r="B1552" s="116"/>
      <c r="C1552" s="116"/>
      <c r="D1552" s="116"/>
      <c r="E1552" s="116"/>
      <c r="F1552" s="116"/>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row>
    <row r="1553" spans="1:63" x14ac:dyDescent="0.2">
      <c r="A1553" s="116"/>
      <c r="B1553" s="116"/>
      <c r="C1553" s="116"/>
      <c r="D1553" s="116"/>
      <c r="E1553" s="116"/>
      <c r="F1553" s="116"/>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row>
    <row r="1554" spans="1:63" x14ac:dyDescent="0.2">
      <c r="A1554" s="116"/>
      <c r="B1554" s="116"/>
      <c r="C1554" s="116"/>
      <c r="D1554" s="116"/>
      <c r="E1554" s="116"/>
      <c r="F1554" s="116"/>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row>
    <row r="1555" spans="1:63" x14ac:dyDescent="0.2">
      <c r="A1555" s="116"/>
      <c r="B1555" s="116"/>
      <c r="C1555" s="116"/>
      <c r="D1555" s="116"/>
      <c r="E1555" s="116"/>
      <c r="F1555" s="116"/>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row>
    <row r="1556" spans="1:63" x14ac:dyDescent="0.2">
      <c r="A1556" s="116"/>
      <c r="B1556" s="116"/>
      <c r="C1556" s="116"/>
      <c r="D1556" s="116"/>
      <c r="E1556" s="116"/>
      <c r="F1556" s="116"/>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row>
    <row r="1557" spans="1:63" x14ac:dyDescent="0.2">
      <c r="A1557" s="116"/>
      <c r="B1557" s="116"/>
      <c r="C1557" s="116"/>
      <c r="D1557" s="116"/>
      <c r="E1557" s="116"/>
      <c r="F1557" s="116"/>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row>
    <row r="1558" spans="1:63" x14ac:dyDescent="0.2">
      <c r="A1558" s="116"/>
      <c r="B1558" s="116"/>
      <c r="C1558" s="116"/>
      <c r="D1558" s="116"/>
      <c r="E1558" s="116"/>
      <c r="F1558" s="116"/>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row>
    <row r="1559" spans="1:63" x14ac:dyDescent="0.2">
      <c r="A1559" s="116"/>
      <c r="B1559" s="116"/>
      <c r="C1559" s="116"/>
      <c r="D1559" s="116"/>
      <c r="E1559" s="116"/>
      <c r="F1559" s="116"/>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row>
    <row r="1560" spans="1:63" x14ac:dyDescent="0.2">
      <c r="A1560" s="116"/>
      <c r="B1560" s="116"/>
      <c r="C1560" s="116"/>
      <c r="D1560" s="116"/>
      <c r="E1560" s="116"/>
      <c r="F1560" s="116"/>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row>
    <row r="1561" spans="1:63" x14ac:dyDescent="0.2">
      <c r="A1561" s="116"/>
      <c r="B1561" s="116"/>
      <c r="C1561" s="116"/>
      <c r="D1561" s="116"/>
      <c r="E1561" s="116"/>
      <c r="F1561" s="116"/>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row>
    <row r="1562" spans="1:63" x14ac:dyDescent="0.2">
      <c r="A1562" s="116"/>
      <c r="B1562" s="116"/>
      <c r="C1562" s="116"/>
      <c r="D1562" s="116"/>
      <c r="E1562" s="116"/>
      <c r="F1562" s="116"/>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row>
    <row r="1563" spans="1:63" x14ac:dyDescent="0.2">
      <c r="A1563" s="116"/>
      <c r="B1563" s="116"/>
      <c r="C1563" s="116"/>
      <c r="D1563" s="116"/>
      <c r="E1563" s="116"/>
      <c r="F1563" s="116"/>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row>
    <row r="1564" spans="1:63" x14ac:dyDescent="0.2">
      <c r="A1564" s="116"/>
      <c r="B1564" s="116"/>
      <c r="C1564" s="116"/>
      <c r="D1564" s="116"/>
      <c r="E1564" s="116"/>
      <c r="F1564" s="116"/>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row>
    <row r="1565" spans="1:63" x14ac:dyDescent="0.2">
      <c r="A1565" s="116"/>
      <c r="B1565" s="116"/>
      <c r="C1565" s="116"/>
      <c r="D1565" s="116"/>
      <c r="E1565" s="116"/>
      <c r="F1565" s="116"/>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row>
    <row r="1566" spans="1:63" x14ac:dyDescent="0.2">
      <c r="A1566" s="116"/>
      <c r="B1566" s="116"/>
      <c r="C1566" s="116"/>
      <c r="D1566" s="116"/>
      <c r="E1566" s="116"/>
      <c r="F1566" s="116"/>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row>
    <row r="1567" spans="1:63" x14ac:dyDescent="0.2">
      <c r="A1567" s="116"/>
      <c r="B1567" s="116"/>
      <c r="C1567" s="116"/>
      <c r="D1567" s="116"/>
      <c r="E1567" s="116"/>
      <c r="F1567" s="116"/>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row>
    <row r="1568" spans="1:63" x14ac:dyDescent="0.2">
      <c r="A1568" s="116"/>
      <c r="B1568" s="116"/>
      <c r="C1568" s="116"/>
      <c r="D1568" s="116"/>
      <c r="E1568" s="116"/>
      <c r="F1568" s="116"/>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row>
    <row r="1569" spans="1:63" x14ac:dyDescent="0.2">
      <c r="A1569" s="116"/>
      <c r="B1569" s="116"/>
      <c r="C1569" s="116"/>
      <c r="D1569" s="116"/>
      <c r="E1569" s="116"/>
      <c r="F1569" s="116"/>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row>
    <row r="1570" spans="1:63" x14ac:dyDescent="0.2">
      <c r="A1570" s="116"/>
      <c r="B1570" s="116"/>
      <c r="C1570" s="116"/>
      <c r="D1570" s="116"/>
      <c r="E1570" s="116"/>
      <c r="F1570" s="116"/>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row>
    <row r="1571" spans="1:63" x14ac:dyDescent="0.2">
      <c r="A1571" s="116"/>
      <c r="B1571" s="116"/>
      <c r="C1571" s="116"/>
      <c r="D1571" s="116"/>
      <c r="E1571" s="116"/>
      <c r="F1571" s="116"/>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row>
    <row r="1572" spans="1:63" x14ac:dyDescent="0.2">
      <c r="A1572" s="116"/>
      <c r="B1572" s="116"/>
      <c r="C1572" s="116"/>
      <c r="D1572" s="116"/>
      <c r="E1572" s="116"/>
      <c r="F1572" s="116"/>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row>
    <row r="1573" spans="1:63" x14ac:dyDescent="0.2">
      <c r="A1573" s="116"/>
      <c r="B1573" s="116"/>
      <c r="C1573" s="116"/>
      <c r="D1573" s="116"/>
      <c r="E1573" s="116"/>
      <c r="F1573" s="116"/>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row>
    <row r="1574" spans="1:63" x14ac:dyDescent="0.2">
      <c r="A1574" s="116"/>
      <c r="B1574" s="116"/>
      <c r="C1574" s="116"/>
      <c r="D1574" s="116"/>
      <c r="E1574" s="116"/>
      <c r="F1574" s="116"/>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row>
    <row r="1575" spans="1:63" x14ac:dyDescent="0.2">
      <c r="A1575" s="116"/>
      <c r="B1575" s="116"/>
      <c r="C1575" s="116"/>
      <c r="D1575" s="116"/>
      <c r="E1575" s="116"/>
      <c r="F1575" s="116"/>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row>
    <row r="1576" spans="1:63" x14ac:dyDescent="0.2">
      <c r="A1576" s="116"/>
      <c r="B1576" s="116"/>
      <c r="C1576" s="116"/>
      <c r="D1576" s="116"/>
      <c r="E1576" s="116"/>
      <c r="F1576" s="116"/>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row>
    <row r="1577" spans="1:63" x14ac:dyDescent="0.2">
      <c r="A1577" s="116"/>
      <c r="B1577" s="116"/>
      <c r="C1577" s="116"/>
      <c r="D1577" s="116"/>
      <c r="E1577" s="116"/>
      <c r="F1577" s="116"/>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row>
    <row r="1578" spans="1:63" x14ac:dyDescent="0.2">
      <c r="A1578" s="116"/>
      <c r="B1578" s="116"/>
      <c r="C1578" s="116"/>
      <c r="D1578" s="116"/>
      <c r="E1578" s="116"/>
      <c r="F1578" s="116"/>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row>
    <row r="1579" spans="1:63" x14ac:dyDescent="0.2">
      <c r="A1579" s="116"/>
      <c r="B1579" s="116"/>
      <c r="C1579" s="116"/>
      <c r="D1579" s="116"/>
      <c r="E1579" s="116"/>
      <c r="F1579" s="116"/>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row>
    <row r="1580" spans="1:63" x14ac:dyDescent="0.2">
      <c r="A1580" s="116"/>
      <c r="B1580" s="116"/>
      <c r="C1580" s="116"/>
      <c r="D1580" s="116"/>
      <c r="E1580" s="116"/>
      <c r="F1580" s="116"/>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row>
    <row r="1581" spans="1:63" x14ac:dyDescent="0.2">
      <c r="A1581" s="116"/>
      <c r="B1581" s="116"/>
      <c r="C1581" s="116"/>
      <c r="D1581" s="116"/>
      <c r="E1581" s="116"/>
      <c r="F1581" s="116"/>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row>
    <row r="1582" spans="1:63" x14ac:dyDescent="0.2">
      <c r="A1582" s="116"/>
      <c r="B1582" s="116"/>
      <c r="C1582" s="116"/>
      <c r="D1582" s="116"/>
      <c r="E1582" s="116"/>
      <c r="F1582" s="116"/>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row>
    <row r="1583" spans="1:63" x14ac:dyDescent="0.2">
      <c r="A1583" s="116"/>
      <c r="B1583" s="116"/>
      <c r="C1583" s="116"/>
      <c r="D1583" s="116"/>
      <c r="E1583" s="116"/>
      <c r="F1583" s="116"/>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row>
    <row r="1584" spans="1:63" x14ac:dyDescent="0.2">
      <c r="A1584" s="116"/>
      <c r="B1584" s="116"/>
      <c r="C1584" s="116"/>
      <c r="D1584" s="116"/>
      <c r="E1584" s="116"/>
      <c r="F1584" s="116"/>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row>
    <row r="1585" spans="1:63" x14ac:dyDescent="0.2">
      <c r="A1585" s="116"/>
      <c r="B1585" s="116"/>
      <c r="C1585" s="116"/>
      <c r="D1585" s="116"/>
      <c r="E1585" s="116"/>
      <c r="F1585" s="116"/>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row>
    <row r="1586" spans="1:63" x14ac:dyDescent="0.2">
      <c r="A1586" s="116"/>
      <c r="B1586" s="116"/>
      <c r="C1586" s="116"/>
      <c r="D1586" s="116"/>
      <c r="E1586" s="116"/>
      <c r="F1586" s="116"/>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row>
    <row r="1587" spans="1:63" x14ac:dyDescent="0.2">
      <c r="A1587" s="116"/>
      <c r="B1587" s="116"/>
      <c r="C1587" s="116"/>
      <c r="D1587" s="116"/>
      <c r="E1587" s="116"/>
      <c r="F1587" s="116"/>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row>
    <row r="1588" spans="1:63" x14ac:dyDescent="0.2">
      <c r="A1588" s="116"/>
      <c r="B1588" s="116"/>
      <c r="C1588" s="116"/>
      <c r="D1588" s="116"/>
      <c r="E1588" s="116"/>
      <c r="F1588" s="116"/>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row>
    <row r="1589" spans="1:63" x14ac:dyDescent="0.2">
      <c r="A1589" s="116"/>
      <c r="B1589" s="116"/>
      <c r="C1589" s="116"/>
      <c r="D1589" s="116"/>
      <c r="E1589" s="116"/>
      <c r="F1589" s="116"/>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row>
    <row r="1590" spans="1:63" x14ac:dyDescent="0.2">
      <c r="A1590" s="116"/>
      <c r="B1590" s="116"/>
      <c r="C1590" s="116"/>
      <c r="D1590" s="116"/>
      <c r="E1590" s="116"/>
      <c r="F1590" s="116"/>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row>
    <row r="1591" spans="1:63" x14ac:dyDescent="0.2">
      <c r="A1591" s="116"/>
      <c r="B1591" s="116"/>
      <c r="C1591" s="116"/>
      <c r="D1591" s="116"/>
      <c r="E1591" s="116"/>
      <c r="F1591" s="116"/>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row>
    <row r="1592" spans="1:63" x14ac:dyDescent="0.2">
      <c r="A1592" s="116"/>
      <c r="B1592" s="116"/>
      <c r="C1592" s="116"/>
      <c r="D1592" s="116"/>
      <c r="E1592" s="116"/>
      <c r="F1592" s="116"/>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row>
    <row r="1593" spans="1:63" x14ac:dyDescent="0.2">
      <c r="A1593" s="116"/>
      <c r="B1593" s="116"/>
      <c r="C1593" s="116"/>
      <c r="D1593" s="116"/>
      <c r="E1593" s="116"/>
      <c r="F1593" s="116"/>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row>
    <row r="1594" spans="1:63" x14ac:dyDescent="0.2">
      <c r="A1594" s="116"/>
      <c r="B1594" s="116"/>
      <c r="C1594" s="116"/>
      <c r="D1594" s="116"/>
      <c r="E1594" s="116"/>
      <c r="F1594" s="116"/>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row>
    <row r="1595" spans="1:63" x14ac:dyDescent="0.2">
      <c r="A1595" s="116"/>
      <c r="B1595" s="116"/>
      <c r="C1595" s="116"/>
      <c r="D1595" s="116"/>
      <c r="E1595" s="116"/>
      <c r="F1595" s="116"/>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row>
    <row r="1596" spans="1:63" x14ac:dyDescent="0.2">
      <c r="A1596" s="116"/>
      <c r="B1596" s="116"/>
      <c r="C1596" s="116"/>
      <c r="D1596" s="116"/>
      <c r="E1596" s="116"/>
      <c r="F1596" s="116"/>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row>
    <row r="1597" spans="1:63" x14ac:dyDescent="0.2">
      <c r="A1597" s="116"/>
      <c r="B1597" s="116"/>
      <c r="C1597" s="116"/>
      <c r="D1597" s="116"/>
      <c r="E1597" s="116"/>
      <c r="F1597" s="116"/>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row>
    <row r="1598" spans="1:63" x14ac:dyDescent="0.2">
      <c r="A1598" s="116"/>
      <c r="B1598" s="116"/>
      <c r="C1598" s="116"/>
      <c r="D1598" s="116"/>
      <c r="E1598" s="116"/>
      <c r="F1598" s="116"/>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row>
    <row r="1599" spans="1:63" x14ac:dyDescent="0.2">
      <c r="A1599" s="116"/>
      <c r="B1599" s="116"/>
      <c r="C1599" s="116"/>
      <c r="D1599" s="116"/>
      <c r="E1599" s="116"/>
      <c r="F1599" s="116"/>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row>
    <row r="1600" spans="1:63" x14ac:dyDescent="0.2">
      <c r="A1600" s="116"/>
      <c r="B1600" s="116"/>
      <c r="C1600" s="116"/>
      <c r="D1600" s="116"/>
      <c r="E1600" s="116"/>
      <c r="F1600" s="116"/>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row>
    <row r="1601" spans="1:63" x14ac:dyDescent="0.2">
      <c r="A1601" s="116"/>
      <c r="B1601" s="116"/>
      <c r="C1601" s="116"/>
      <c r="D1601" s="116"/>
      <c r="E1601" s="116"/>
      <c r="F1601" s="116"/>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row>
    <row r="1602" spans="1:63" x14ac:dyDescent="0.2">
      <c r="A1602" s="116"/>
      <c r="B1602" s="116"/>
      <c r="C1602" s="116"/>
      <c r="D1602" s="116"/>
      <c r="E1602" s="116"/>
      <c r="F1602" s="116"/>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row>
    <row r="1603" spans="1:63" x14ac:dyDescent="0.2">
      <c r="A1603" s="116"/>
      <c r="B1603" s="116"/>
      <c r="C1603" s="116"/>
      <c r="D1603" s="116"/>
      <c r="E1603" s="116"/>
      <c r="F1603" s="116"/>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row>
    <row r="1604" spans="1:63" x14ac:dyDescent="0.2">
      <c r="A1604" s="116"/>
      <c r="B1604" s="116"/>
      <c r="C1604" s="116"/>
      <c r="D1604" s="116"/>
      <c r="E1604" s="116"/>
      <c r="F1604" s="116"/>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row>
    <row r="1605" spans="1:63" x14ac:dyDescent="0.2">
      <c r="A1605" s="116"/>
      <c r="B1605" s="116"/>
      <c r="C1605" s="116"/>
      <c r="D1605" s="116"/>
      <c r="E1605" s="116"/>
      <c r="F1605" s="116"/>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row>
    <row r="1606" spans="1:63" x14ac:dyDescent="0.2">
      <c r="A1606" s="116"/>
      <c r="B1606" s="116"/>
      <c r="C1606" s="116"/>
      <c r="D1606" s="116"/>
      <c r="E1606" s="116"/>
      <c r="F1606" s="116"/>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row>
    <row r="1607" spans="1:63" x14ac:dyDescent="0.2">
      <c r="A1607" s="116"/>
      <c r="B1607" s="116"/>
      <c r="C1607" s="116"/>
      <c r="D1607" s="116"/>
      <c r="E1607" s="116"/>
      <c r="F1607" s="116"/>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row>
    <row r="1608" spans="1:63" x14ac:dyDescent="0.2">
      <c r="A1608" s="116"/>
      <c r="B1608" s="116"/>
      <c r="C1608" s="116"/>
      <c r="D1608" s="116"/>
      <c r="E1608" s="116"/>
      <c r="F1608" s="116"/>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row>
    <row r="1609" spans="1:63" x14ac:dyDescent="0.2">
      <c r="A1609" s="116"/>
      <c r="B1609" s="116"/>
      <c r="C1609" s="116"/>
      <c r="D1609" s="116"/>
      <c r="E1609" s="116"/>
      <c r="F1609" s="116"/>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row>
    <row r="1610" spans="1:63" x14ac:dyDescent="0.2">
      <c r="AY1610" s="116"/>
      <c r="AZ1610" s="116"/>
      <c r="BA1610" s="116"/>
      <c r="BB1610" s="116"/>
      <c r="BC1610" s="116"/>
      <c r="BD1610" s="116"/>
      <c r="BE1610" s="116"/>
      <c r="BF1610" s="116"/>
      <c r="BG1610" s="116"/>
      <c r="BH1610" s="116"/>
      <c r="BI1610" s="116"/>
      <c r="BJ1610" s="116"/>
      <c r="BK1610" s="116"/>
    </row>
    <row r="1611" spans="1:63" x14ac:dyDescent="0.2">
      <c r="AY1611" s="116"/>
      <c r="AZ1611" s="116"/>
      <c r="BA1611" s="116"/>
      <c r="BB1611" s="116"/>
      <c r="BC1611" s="116"/>
      <c r="BD1611" s="116"/>
      <c r="BE1611" s="116"/>
      <c r="BF1611" s="116"/>
      <c r="BG1611" s="116"/>
      <c r="BH1611" s="116"/>
      <c r="BI1611" s="116"/>
      <c r="BJ1611" s="116"/>
      <c r="BK1611" s="116"/>
    </row>
    <row r="1612" spans="1:63" x14ac:dyDescent="0.2">
      <c r="AY1612" s="116"/>
      <c r="AZ1612" s="116"/>
      <c r="BA1612" s="116"/>
      <c r="BB1612" s="116"/>
      <c r="BC1612" s="116"/>
      <c r="BD1612" s="116"/>
      <c r="BE1612" s="116"/>
      <c r="BF1612" s="116"/>
      <c r="BG1612" s="116"/>
      <c r="BH1612" s="116"/>
      <c r="BI1612" s="116"/>
      <c r="BJ1612" s="116"/>
      <c r="BK1612" s="116"/>
    </row>
    <row r="1613" spans="1:63" x14ac:dyDescent="0.2">
      <c r="AY1613" s="116"/>
      <c r="AZ1613" s="116"/>
      <c r="BA1613" s="116"/>
      <c r="BB1613" s="116"/>
      <c r="BC1613" s="116"/>
      <c r="BD1613" s="116"/>
      <c r="BE1613" s="116"/>
      <c r="BF1613" s="116"/>
      <c r="BG1613" s="116"/>
      <c r="BH1613" s="116"/>
      <c r="BI1613" s="116"/>
      <c r="BJ1613" s="116"/>
      <c r="BK1613" s="116"/>
    </row>
    <row r="1614" spans="1:63" x14ac:dyDescent="0.2">
      <c r="AY1614" s="116"/>
      <c r="AZ1614" s="116"/>
      <c r="BA1614" s="116"/>
      <c r="BB1614" s="116"/>
      <c r="BC1614" s="116"/>
      <c r="BD1614" s="116"/>
      <c r="BE1614" s="116"/>
      <c r="BF1614" s="116"/>
      <c r="BG1614" s="116"/>
      <c r="BH1614" s="116"/>
      <c r="BI1614" s="116"/>
      <c r="BJ1614" s="116"/>
      <c r="BK1614" s="116"/>
    </row>
    <row r="1615" spans="1:63" x14ac:dyDescent="0.2">
      <c r="AY1615" s="116"/>
      <c r="AZ1615" s="116"/>
      <c r="BA1615" s="116"/>
      <c r="BB1615" s="116"/>
      <c r="BC1615" s="116"/>
      <c r="BD1615" s="116"/>
      <c r="BE1615" s="116"/>
      <c r="BF1615" s="116"/>
      <c r="BG1615" s="116"/>
      <c r="BH1615" s="116"/>
      <c r="BI1615" s="116"/>
      <c r="BJ1615" s="116"/>
      <c r="BK1615" s="116"/>
    </row>
    <row r="1616" spans="1:63" x14ac:dyDescent="0.2">
      <c r="AY1616" s="116"/>
      <c r="AZ1616" s="116"/>
      <c r="BA1616" s="116"/>
      <c r="BB1616" s="116"/>
      <c r="BC1616" s="116"/>
      <c r="BD1616" s="116"/>
      <c r="BE1616" s="116"/>
      <c r="BF1616" s="116"/>
      <c r="BG1616" s="116"/>
      <c r="BH1616" s="116"/>
      <c r="BI1616" s="116"/>
      <c r="BJ1616" s="116"/>
      <c r="BK1616" s="116"/>
    </row>
    <row r="1617" spans="51:63" x14ac:dyDescent="0.2">
      <c r="AY1617" s="116"/>
      <c r="AZ1617" s="116"/>
      <c r="BA1617" s="116"/>
      <c r="BB1617" s="116"/>
      <c r="BC1617" s="116"/>
      <c r="BD1617" s="116"/>
      <c r="BE1617" s="116"/>
      <c r="BF1617" s="116"/>
      <c r="BG1617" s="116"/>
      <c r="BH1617" s="116"/>
      <c r="BI1617" s="116"/>
      <c r="BJ1617" s="116"/>
      <c r="BK1617" s="116"/>
    </row>
    <row r="1618" spans="51:63" x14ac:dyDescent="0.2">
      <c r="AY1618" s="116"/>
      <c r="AZ1618" s="116"/>
      <c r="BA1618" s="116"/>
      <c r="BB1618" s="116"/>
      <c r="BC1618" s="116"/>
      <c r="BD1618" s="116"/>
      <c r="BE1618" s="116"/>
      <c r="BF1618" s="116"/>
      <c r="BG1618" s="116"/>
      <c r="BH1618" s="116"/>
      <c r="BI1618" s="116"/>
      <c r="BJ1618" s="116"/>
      <c r="BK1618" s="116"/>
    </row>
    <row r="1619" spans="51:63" x14ac:dyDescent="0.2">
      <c r="AY1619" s="116"/>
      <c r="AZ1619" s="116"/>
      <c r="BA1619" s="116"/>
      <c r="BB1619" s="116"/>
      <c r="BC1619" s="116"/>
      <c r="BD1619" s="116"/>
      <c r="BE1619" s="116"/>
      <c r="BF1619" s="116"/>
      <c r="BG1619" s="116"/>
      <c r="BH1619" s="116"/>
      <c r="BI1619" s="116"/>
      <c r="BJ1619" s="116"/>
      <c r="BK1619" s="116"/>
    </row>
    <row r="1620" spans="51:63" x14ac:dyDescent="0.2">
      <c r="AY1620" s="116"/>
      <c r="AZ1620" s="116"/>
      <c r="BA1620" s="116"/>
      <c r="BB1620" s="116"/>
      <c r="BC1620" s="116"/>
      <c r="BD1620" s="116"/>
      <c r="BE1620" s="116"/>
      <c r="BF1620" s="116"/>
      <c r="BG1620" s="116"/>
      <c r="BH1620" s="116"/>
      <c r="BI1620" s="116"/>
      <c r="BJ1620" s="116"/>
      <c r="BK1620" s="116"/>
    </row>
    <row r="1621" spans="51:63" x14ac:dyDescent="0.2">
      <c r="AY1621" s="116"/>
      <c r="AZ1621" s="116"/>
      <c r="BA1621" s="116"/>
      <c r="BB1621" s="116"/>
      <c r="BC1621" s="116"/>
      <c r="BD1621" s="116"/>
      <c r="BE1621" s="116"/>
      <c r="BF1621" s="116"/>
      <c r="BG1621" s="116"/>
      <c r="BH1621" s="116"/>
      <c r="BI1621" s="116"/>
      <c r="BJ1621" s="116"/>
      <c r="BK1621" s="116"/>
    </row>
    <row r="1622" spans="51:63" x14ac:dyDescent="0.2">
      <c r="AY1622" s="116"/>
      <c r="AZ1622" s="116"/>
      <c r="BA1622" s="116"/>
      <c r="BB1622" s="116"/>
      <c r="BC1622" s="116"/>
      <c r="BD1622" s="116"/>
      <c r="BE1622" s="116"/>
      <c r="BF1622" s="116"/>
      <c r="BG1622" s="116"/>
      <c r="BH1622" s="116"/>
      <c r="BI1622" s="116"/>
      <c r="BJ1622" s="116"/>
      <c r="BK1622" s="116"/>
    </row>
    <row r="1623" spans="51:63" x14ac:dyDescent="0.2">
      <c r="AY1623" s="116"/>
      <c r="AZ1623" s="116"/>
      <c r="BA1623" s="116"/>
      <c r="BB1623" s="116"/>
      <c r="BC1623" s="116"/>
      <c r="BD1623" s="116"/>
      <c r="BE1623" s="116"/>
      <c r="BF1623" s="116"/>
      <c r="BG1623" s="116"/>
      <c r="BH1623" s="116"/>
      <c r="BI1623" s="116"/>
      <c r="BJ1623" s="116"/>
      <c r="BK1623" s="116"/>
    </row>
    <row r="1624" spans="51:63" x14ac:dyDescent="0.2">
      <c r="AY1624" s="116"/>
      <c r="AZ1624" s="116"/>
      <c r="BA1624" s="116"/>
      <c r="BB1624" s="116"/>
      <c r="BC1624" s="116"/>
      <c r="BD1624" s="116"/>
      <c r="BE1624" s="116"/>
      <c r="BF1624" s="116"/>
      <c r="BG1624" s="116"/>
      <c r="BH1624" s="116"/>
      <c r="BI1624" s="116"/>
      <c r="BJ1624" s="116"/>
      <c r="BK1624" s="116"/>
    </row>
    <row r="1625" spans="51:63" x14ac:dyDescent="0.2">
      <c r="AY1625" s="116"/>
      <c r="AZ1625" s="116"/>
      <c r="BA1625" s="116"/>
      <c r="BB1625" s="116"/>
      <c r="BC1625" s="116"/>
      <c r="BD1625" s="116"/>
      <c r="BE1625" s="116"/>
      <c r="BF1625" s="116"/>
      <c r="BG1625" s="116"/>
      <c r="BH1625" s="116"/>
      <c r="BI1625" s="116"/>
      <c r="BJ1625" s="116"/>
      <c r="BK1625" s="116"/>
    </row>
    <row r="1626" spans="51:63" x14ac:dyDescent="0.2">
      <c r="AY1626" s="116"/>
      <c r="AZ1626" s="116"/>
      <c r="BA1626" s="116"/>
      <c r="BB1626" s="116"/>
      <c r="BC1626" s="116"/>
      <c r="BD1626" s="116"/>
      <c r="BE1626" s="116"/>
      <c r="BF1626" s="116"/>
      <c r="BG1626" s="116"/>
      <c r="BH1626" s="116"/>
      <c r="BI1626" s="116"/>
      <c r="BJ1626" s="116"/>
      <c r="BK1626" s="116"/>
    </row>
    <row r="1627" spans="51:63" x14ac:dyDescent="0.2">
      <c r="AY1627" s="116"/>
      <c r="AZ1627" s="116"/>
      <c r="BA1627" s="116"/>
      <c r="BB1627" s="116"/>
      <c r="BC1627" s="116"/>
      <c r="BD1627" s="116"/>
      <c r="BE1627" s="116"/>
      <c r="BF1627" s="116"/>
      <c r="BG1627" s="116"/>
      <c r="BH1627" s="116"/>
      <c r="BI1627" s="116"/>
      <c r="BJ1627" s="116"/>
      <c r="BK1627" s="116"/>
    </row>
    <row r="1628" spans="51:63" x14ac:dyDescent="0.2">
      <c r="AY1628" s="116"/>
      <c r="AZ1628" s="116"/>
      <c r="BA1628" s="116"/>
      <c r="BB1628" s="116"/>
      <c r="BC1628" s="116"/>
      <c r="BD1628" s="116"/>
      <c r="BE1628" s="116"/>
      <c r="BF1628" s="116"/>
      <c r="BG1628" s="116"/>
      <c r="BH1628" s="116"/>
      <c r="BI1628" s="116"/>
      <c r="BJ1628" s="116"/>
      <c r="BK1628" s="116"/>
    </row>
  </sheetData>
  <mergeCells count="15">
    <mergeCell ref="AN5:AP5"/>
    <mergeCell ref="AK6:AL6"/>
    <mergeCell ref="E9:E10"/>
    <mergeCell ref="F9:F10"/>
    <mergeCell ref="AG5:AJ5"/>
    <mergeCell ref="AK5:AL5"/>
    <mergeCell ref="A1:W1"/>
    <mergeCell ref="X1:AW1"/>
    <mergeCell ref="B3:G3"/>
    <mergeCell ref="N3:S3"/>
    <mergeCell ref="T3:W3"/>
    <mergeCell ref="AC3:AF3"/>
    <mergeCell ref="AG3:AM3"/>
    <mergeCell ref="AN3:AS3"/>
    <mergeCell ref="AT3:AW3"/>
  </mergeCells>
  <printOptions horizontalCentered="1"/>
  <pageMargins left="0" right="0" top="0.47244094488188981" bottom="0" header="0.51181102362204722" footer="0.51181102362204722"/>
  <pageSetup paperSize="9" scale="46" fitToWidth="2" orientation="landscape" r:id="rId1"/>
  <headerFooter alignWithMargins="0"/>
  <colBreaks count="2" manualBreakCount="2">
    <brk id="24" max="58" man="1"/>
    <brk id="25" max="5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D8B06-B73F-46B7-911F-2B07A15D5DB2}">
  <sheetPr>
    <pageSetUpPr fitToPage="1"/>
  </sheetPr>
  <dimension ref="A1:F58"/>
  <sheetViews>
    <sheetView tabSelected="1" topLeftCell="A16" zoomScaleNormal="100" zoomScaleSheetLayoutView="80" workbookViewId="0">
      <selection activeCell="B7" sqref="B7"/>
    </sheetView>
  </sheetViews>
  <sheetFormatPr defaultColWidth="9.140625" defaultRowHeight="12.75" x14ac:dyDescent="0.2"/>
  <cols>
    <col min="1" max="1" width="41.5703125" style="188" customWidth="1"/>
    <col min="2" max="2" width="89" style="188" customWidth="1"/>
    <col min="3" max="3" width="76.85546875" style="188" customWidth="1"/>
    <col min="4" max="16384" width="9.140625" style="188"/>
  </cols>
  <sheetData>
    <row r="1" spans="1:6" s="186" customFormat="1" ht="15.75" x14ac:dyDescent="0.25">
      <c r="A1" s="276" t="s">
        <v>115</v>
      </c>
      <c r="B1" s="277"/>
      <c r="C1" s="278"/>
      <c r="D1" s="185"/>
      <c r="E1" s="185"/>
      <c r="F1" s="216"/>
    </row>
    <row r="2" spans="1:6" s="186" customFormat="1" ht="15.75" x14ac:dyDescent="0.25">
      <c r="A2" s="218" t="s">
        <v>116</v>
      </c>
      <c r="B2" s="217"/>
      <c r="C2" s="219"/>
      <c r="D2" s="187"/>
      <c r="E2" s="187"/>
      <c r="F2" s="216"/>
    </row>
    <row r="3" spans="1:6" s="186" customFormat="1" ht="33.75" customHeight="1" x14ac:dyDescent="0.25">
      <c r="A3" s="260" t="s">
        <v>117</v>
      </c>
      <c r="B3" s="259"/>
      <c r="C3" s="220"/>
      <c r="D3" s="187"/>
      <c r="E3" s="187"/>
    </row>
    <row r="4" spans="1:6" s="186" customFormat="1" ht="33.75" customHeight="1" x14ac:dyDescent="0.25">
      <c r="A4" s="258" t="s">
        <v>239</v>
      </c>
      <c r="B4" s="256"/>
      <c r="C4" s="257"/>
      <c r="D4" s="187"/>
      <c r="E4" s="187"/>
    </row>
    <row r="5" spans="1:6" s="186" customFormat="1" ht="49.5" customHeight="1" x14ac:dyDescent="0.25">
      <c r="A5" s="258" t="s">
        <v>240</v>
      </c>
      <c r="B5" s="256"/>
      <c r="C5" s="257"/>
      <c r="D5" s="187"/>
      <c r="E5" s="187"/>
    </row>
    <row r="6" spans="1:6" ht="9" customHeight="1" x14ac:dyDescent="0.2">
      <c r="A6" s="221"/>
      <c r="B6" s="204"/>
      <c r="C6" s="205"/>
    </row>
    <row r="7" spans="1:6" s="186" customFormat="1" ht="15.75" x14ac:dyDescent="0.25">
      <c r="A7" s="222" t="s">
        <v>118</v>
      </c>
      <c r="B7" s="189" t="s">
        <v>119</v>
      </c>
      <c r="C7" s="190" t="s">
        <v>120</v>
      </c>
    </row>
    <row r="8" spans="1:6" ht="8.25" customHeight="1" x14ac:dyDescent="0.2">
      <c r="A8" s="223"/>
      <c r="B8" s="191"/>
      <c r="C8" s="192"/>
    </row>
    <row r="9" spans="1:6" s="186" customFormat="1" ht="15.75" x14ac:dyDescent="0.25">
      <c r="A9" s="224" t="s">
        <v>121</v>
      </c>
      <c r="B9" s="193"/>
      <c r="C9" s="194"/>
    </row>
    <row r="10" spans="1:6" x14ac:dyDescent="0.2">
      <c r="A10" s="225" t="s">
        <v>122</v>
      </c>
      <c r="B10" s="195"/>
      <c r="C10" s="196"/>
    </row>
    <row r="11" spans="1:6" ht="25.5" x14ac:dyDescent="0.2">
      <c r="A11" s="226" t="s">
        <v>123</v>
      </c>
      <c r="B11" s="197" t="s">
        <v>124</v>
      </c>
      <c r="C11" s="198" t="s">
        <v>125</v>
      </c>
    </row>
    <row r="12" spans="1:6" ht="18" customHeight="1" x14ac:dyDescent="0.2">
      <c r="A12" s="226" t="s">
        <v>126</v>
      </c>
      <c r="B12" s="197" t="s">
        <v>127</v>
      </c>
      <c r="C12" s="198" t="s">
        <v>128</v>
      </c>
    </row>
    <row r="13" spans="1:6" ht="15.75" customHeight="1" x14ac:dyDescent="0.2">
      <c r="A13" s="226" t="s">
        <v>129</v>
      </c>
      <c r="B13" s="197" t="s">
        <v>130</v>
      </c>
      <c r="C13" s="199" t="s">
        <v>131</v>
      </c>
    </row>
    <row r="14" spans="1:6" ht="25.5" x14ac:dyDescent="0.2">
      <c r="A14" s="226" t="s">
        <v>132</v>
      </c>
      <c r="B14" s="197" t="s">
        <v>133</v>
      </c>
      <c r="C14" s="198" t="s">
        <v>134</v>
      </c>
    </row>
    <row r="15" spans="1:6" ht="55.5" customHeight="1" x14ac:dyDescent="0.2">
      <c r="A15" s="226" t="s">
        <v>135</v>
      </c>
      <c r="B15" s="197" t="s">
        <v>136</v>
      </c>
      <c r="C15" s="198" t="s">
        <v>137</v>
      </c>
    </row>
    <row r="16" spans="1:6" ht="63" customHeight="1" x14ac:dyDescent="0.2">
      <c r="A16" s="227" t="s">
        <v>138</v>
      </c>
      <c r="B16" s="197" t="s">
        <v>139</v>
      </c>
      <c r="C16" s="198" t="s">
        <v>140</v>
      </c>
    </row>
    <row r="17" spans="1:3" ht="25.5" x14ac:dyDescent="0.2">
      <c r="A17" s="227" t="s">
        <v>141</v>
      </c>
      <c r="B17" s="197" t="s">
        <v>142</v>
      </c>
      <c r="C17" s="198" t="s">
        <v>143</v>
      </c>
    </row>
    <row r="18" spans="1:3" ht="31.5" customHeight="1" x14ac:dyDescent="0.2">
      <c r="A18" s="227" t="s">
        <v>144</v>
      </c>
      <c r="B18" s="197" t="s">
        <v>145</v>
      </c>
      <c r="C18" s="198" t="s">
        <v>146</v>
      </c>
    </row>
    <row r="19" spans="1:3" x14ac:dyDescent="0.2">
      <c r="A19" s="227" t="s">
        <v>147</v>
      </c>
      <c r="B19" s="197" t="s">
        <v>148</v>
      </c>
      <c r="C19" s="198" t="s">
        <v>149</v>
      </c>
    </row>
    <row r="20" spans="1:3" x14ac:dyDescent="0.2">
      <c r="A20" s="227" t="s">
        <v>150</v>
      </c>
      <c r="B20" s="197" t="s">
        <v>151</v>
      </c>
      <c r="C20" s="198" t="s">
        <v>152</v>
      </c>
    </row>
    <row r="21" spans="1:3" x14ac:dyDescent="0.2">
      <c r="A21" s="228" t="s">
        <v>153</v>
      </c>
      <c r="B21" s="197"/>
      <c r="C21" s="198"/>
    </row>
    <row r="22" spans="1:3" ht="38.25" x14ac:dyDescent="0.2">
      <c r="A22" s="226" t="s">
        <v>154</v>
      </c>
      <c r="B22" s="197" t="s">
        <v>155</v>
      </c>
      <c r="C22" s="198" t="s">
        <v>156</v>
      </c>
    </row>
    <row r="23" spans="1:3" ht="89.25" customHeight="1" x14ac:dyDescent="0.2">
      <c r="A23" s="229" t="s">
        <v>157</v>
      </c>
      <c r="B23" s="197" t="s">
        <v>158</v>
      </c>
      <c r="C23" s="251" t="s">
        <v>159</v>
      </c>
    </row>
    <row r="24" spans="1:3" x14ac:dyDescent="0.2">
      <c r="A24" s="229" t="s">
        <v>160</v>
      </c>
      <c r="B24" s="197" t="s">
        <v>161</v>
      </c>
      <c r="C24" s="198" t="s">
        <v>162</v>
      </c>
    </row>
    <row r="25" spans="1:3" ht="38.25" x14ac:dyDescent="0.2">
      <c r="A25" s="229" t="s">
        <v>163</v>
      </c>
      <c r="B25" s="197" t="s">
        <v>164</v>
      </c>
      <c r="C25" s="198" t="s">
        <v>165</v>
      </c>
    </row>
    <row r="26" spans="1:3" ht="41.25" customHeight="1" x14ac:dyDescent="0.2">
      <c r="A26" s="229" t="s">
        <v>166</v>
      </c>
      <c r="B26" s="197" t="s">
        <v>167</v>
      </c>
      <c r="C26" s="198" t="s">
        <v>162</v>
      </c>
    </row>
    <row r="27" spans="1:3" x14ac:dyDescent="0.2">
      <c r="A27" s="230" t="s">
        <v>168</v>
      </c>
      <c r="B27" s="197"/>
      <c r="C27" s="198"/>
    </row>
    <row r="28" spans="1:3" ht="51" x14ac:dyDescent="0.2">
      <c r="A28" s="229" t="s">
        <v>169</v>
      </c>
      <c r="B28" s="201" t="s">
        <v>170</v>
      </c>
      <c r="C28" s="198" t="s">
        <v>165</v>
      </c>
    </row>
    <row r="29" spans="1:3" ht="25.5" x14ac:dyDescent="0.2">
      <c r="A29" s="231" t="s">
        <v>171</v>
      </c>
      <c r="B29" s="202" t="s">
        <v>172</v>
      </c>
      <c r="C29" s="207" t="s">
        <v>162</v>
      </c>
    </row>
    <row r="30" spans="1:3" ht="3.75" customHeight="1" x14ac:dyDescent="0.2">
      <c r="A30" s="200"/>
      <c r="B30" s="200"/>
      <c r="C30" s="200"/>
    </row>
    <row r="31" spans="1:3" x14ac:dyDescent="0.2">
      <c r="A31" s="221"/>
      <c r="B31" s="204"/>
      <c r="C31" s="205"/>
    </row>
    <row r="32" spans="1:3" s="186" customFormat="1" ht="15.75" x14ac:dyDescent="0.25">
      <c r="A32" s="232" t="s">
        <v>118</v>
      </c>
      <c r="B32" s="189" t="s">
        <v>119</v>
      </c>
      <c r="C32" s="190" t="s">
        <v>120</v>
      </c>
    </row>
    <row r="33" spans="1:3" x14ac:dyDescent="0.2">
      <c r="A33" s="223"/>
      <c r="B33" s="191"/>
      <c r="C33" s="192"/>
    </row>
    <row r="34" spans="1:3" x14ac:dyDescent="0.2">
      <c r="A34" s="233" t="s">
        <v>173</v>
      </c>
      <c r="B34" s="173"/>
      <c r="C34" s="206"/>
    </row>
    <row r="35" spans="1:3" x14ac:dyDescent="0.2">
      <c r="A35" s="227" t="s">
        <v>174</v>
      </c>
      <c r="B35" s="197" t="s">
        <v>172</v>
      </c>
      <c r="C35" s="198" t="s">
        <v>175</v>
      </c>
    </row>
    <row r="36" spans="1:3" x14ac:dyDescent="0.2">
      <c r="A36" s="226" t="s">
        <v>176</v>
      </c>
      <c r="B36" s="197" t="s">
        <v>177</v>
      </c>
      <c r="C36" s="198" t="s">
        <v>178</v>
      </c>
    </row>
    <row r="37" spans="1:3" ht="38.25" x14ac:dyDescent="0.2">
      <c r="A37" s="226" t="s">
        <v>179</v>
      </c>
      <c r="B37" s="197" t="s">
        <v>180</v>
      </c>
      <c r="C37" s="250" t="s">
        <v>181</v>
      </c>
    </row>
    <row r="38" spans="1:3" ht="38.25" x14ac:dyDescent="0.2">
      <c r="A38" s="235" t="s">
        <v>182</v>
      </c>
      <c r="B38" s="195" t="s">
        <v>183</v>
      </c>
      <c r="C38" s="207" t="s">
        <v>184</v>
      </c>
    </row>
    <row r="39" spans="1:3" s="186" customFormat="1" ht="15.75" x14ac:dyDescent="0.25">
      <c r="A39" s="236" t="s">
        <v>185</v>
      </c>
      <c r="B39" s="208"/>
      <c r="C39" s="249"/>
    </row>
    <row r="40" spans="1:3" ht="25.5" x14ac:dyDescent="0.2">
      <c r="A40" s="237" t="s">
        <v>186</v>
      </c>
      <c r="B40" s="209" t="s">
        <v>187</v>
      </c>
      <c r="C40" s="198" t="s">
        <v>188</v>
      </c>
    </row>
    <row r="41" spans="1:3" ht="25.5" x14ac:dyDescent="0.2">
      <c r="A41" s="227" t="s">
        <v>189</v>
      </c>
      <c r="B41" s="197" t="s">
        <v>190</v>
      </c>
      <c r="C41" s="198" t="s">
        <v>188</v>
      </c>
    </row>
    <row r="42" spans="1:3" ht="25.5" x14ac:dyDescent="0.2">
      <c r="A42" s="227" t="s">
        <v>191</v>
      </c>
      <c r="B42" s="197" t="s">
        <v>192</v>
      </c>
      <c r="C42" s="198" t="s">
        <v>188</v>
      </c>
    </row>
    <row r="43" spans="1:3" ht="38.25" x14ac:dyDescent="0.2">
      <c r="A43" s="238" t="s">
        <v>193</v>
      </c>
      <c r="B43" s="210" t="s">
        <v>194</v>
      </c>
      <c r="C43" s="211" t="s">
        <v>188</v>
      </c>
    </row>
    <row r="44" spans="1:3" ht="25.5" x14ac:dyDescent="0.2">
      <c r="A44" s="239" t="s">
        <v>195</v>
      </c>
      <c r="B44" s="195" t="s">
        <v>196</v>
      </c>
      <c r="C44" s="196" t="s">
        <v>188</v>
      </c>
    </row>
    <row r="45" spans="1:3" ht="30" customHeight="1" x14ac:dyDescent="0.2">
      <c r="A45" s="240" t="s">
        <v>197</v>
      </c>
      <c r="B45" s="212" t="s">
        <v>198</v>
      </c>
      <c r="C45" s="213" t="s">
        <v>188</v>
      </c>
    </row>
    <row r="46" spans="1:3" s="186" customFormat="1" ht="15.75" x14ac:dyDescent="0.25">
      <c r="A46" s="244" t="s">
        <v>199</v>
      </c>
      <c r="B46" s="245"/>
      <c r="C46" s="246"/>
    </row>
    <row r="47" spans="1:3" x14ac:dyDescent="0.2">
      <c r="A47" s="241" t="s">
        <v>200</v>
      </c>
      <c r="B47" s="209" t="s">
        <v>201</v>
      </c>
      <c r="C47" s="214" t="s">
        <v>202</v>
      </c>
    </row>
    <row r="48" spans="1:3" x14ac:dyDescent="0.2">
      <c r="A48" s="226" t="s">
        <v>203</v>
      </c>
      <c r="B48" s="197" t="s">
        <v>204</v>
      </c>
      <c r="C48" s="198" t="s">
        <v>202</v>
      </c>
    </row>
    <row r="49" spans="1:3" x14ac:dyDescent="0.2">
      <c r="A49" s="226" t="s">
        <v>205</v>
      </c>
      <c r="B49" s="197" t="s">
        <v>206</v>
      </c>
      <c r="C49" s="199" t="s">
        <v>202</v>
      </c>
    </row>
    <row r="50" spans="1:3" ht="38.25" x14ac:dyDescent="0.2">
      <c r="A50" s="226" t="s">
        <v>207</v>
      </c>
      <c r="B50" s="197" t="s">
        <v>208</v>
      </c>
      <c r="C50" s="199" t="s">
        <v>202</v>
      </c>
    </row>
    <row r="51" spans="1:3" ht="51" x14ac:dyDescent="0.2">
      <c r="A51" s="235" t="s">
        <v>16</v>
      </c>
      <c r="B51" s="252" t="s">
        <v>209</v>
      </c>
      <c r="C51" s="253" t="s">
        <v>210</v>
      </c>
    </row>
    <row r="52" spans="1:3" ht="27.75" customHeight="1" x14ac:dyDescent="0.2">
      <c r="A52" s="235" t="s">
        <v>52</v>
      </c>
      <c r="B52" s="195" t="s">
        <v>211</v>
      </c>
      <c r="C52" s="196" t="s">
        <v>212</v>
      </c>
    </row>
    <row r="53" spans="1:3" s="186" customFormat="1" ht="15.75" x14ac:dyDescent="0.25">
      <c r="A53" s="244" t="s">
        <v>213</v>
      </c>
      <c r="B53" s="247"/>
      <c r="C53" s="248"/>
    </row>
    <row r="54" spans="1:3" x14ac:dyDescent="0.2">
      <c r="A54" s="226" t="s">
        <v>214</v>
      </c>
      <c r="B54" s="197" t="s">
        <v>215</v>
      </c>
      <c r="C54" s="198" t="s">
        <v>216</v>
      </c>
    </row>
    <row r="55" spans="1:3" ht="25.5" x14ac:dyDescent="0.2">
      <c r="A55" s="226" t="s">
        <v>217</v>
      </c>
      <c r="B55" s="197" t="s">
        <v>218</v>
      </c>
      <c r="C55" s="198" t="s">
        <v>219</v>
      </c>
    </row>
    <row r="56" spans="1:3" x14ac:dyDescent="0.2">
      <c r="A56" s="234" t="s">
        <v>220</v>
      </c>
      <c r="B56" s="202" t="s">
        <v>221</v>
      </c>
      <c r="C56" s="203" t="s">
        <v>216</v>
      </c>
    </row>
    <row r="57" spans="1:3" x14ac:dyDescent="0.2">
      <c r="A57" s="242"/>
      <c r="B57" s="195"/>
      <c r="C57" s="196"/>
    </row>
    <row r="58" spans="1:3" x14ac:dyDescent="0.2">
      <c r="A58" s="243"/>
      <c r="B58" s="212"/>
      <c r="C58" s="215"/>
    </row>
  </sheetData>
  <mergeCells count="1">
    <mergeCell ref="A1:C1"/>
  </mergeCells>
  <pageMargins left="0.70866141732283472" right="0.70866141732283472" top="0.74803149606299213" bottom="0.74803149606299213" header="0.31496062992125984" footer="0.31496062992125984"/>
  <pageSetup paperSize="9" scale="63" fitToHeight="2" orientation="landscape" r:id="rId1"/>
  <rowBreaks count="1" manualBreakCount="1">
    <brk id="3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Statement of Revenue &amp; Capital</vt:lpstr>
      <vt:lpstr>Purpose and Intentions</vt:lpstr>
      <vt:lpstr>'Purpose and Intentions'!Print_Area</vt:lpstr>
      <vt:lpstr>'Statement of Revenue &amp; Capital'!Print_Area</vt:lpstr>
    </vt:vector>
  </TitlesOfParts>
  <Company>LICTP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Allsopp</dc:creator>
  <cp:lastModifiedBy>Catherine Murrell</cp:lastModifiedBy>
  <cp:lastPrinted>2022-04-28T17:40:41Z</cp:lastPrinted>
  <dcterms:created xsi:type="dcterms:W3CDTF">2022-04-25T09:46:25Z</dcterms:created>
  <dcterms:modified xsi:type="dcterms:W3CDTF">2022-05-27T10:45:14Z</dcterms:modified>
</cp:coreProperties>
</file>